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ba\Desktop\MENDELU D_VÝSTUP_REVIZE 1_SRPEN_2019 - konec\Mendelova univerzita v Brně_stavební úpravy budova D\D.2.2. Technologie a vybavení laboratoří_REVIZE 1_2019\Výkaz výměr\"/>
    </mc:Choice>
  </mc:AlternateContent>
  <bookViews>
    <workbookView xWindow="0" yWindow="0" windowWidth="30720" windowHeight="13656" activeTab="1"/>
  </bookViews>
  <sheets>
    <sheet name="01.5 - Mobiliář" sheetId="6" r:id="rId1"/>
    <sheet name="02.1 - Mobiliář" sheetId="8" r:id="rId2"/>
  </sheets>
  <definedNames>
    <definedName name="_xlnm._FilterDatabase" localSheetId="0" hidden="1">'01.5 - Mobiliář'!$C$133:$K$202</definedName>
    <definedName name="_xlnm._FilterDatabase" localSheetId="1" hidden="1">'02.1 - Mobiliář'!$C$136:$K$186</definedName>
    <definedName name="_xlnm.Print_Titles" localSheetId="0">'01.5 - Mobiliář'!$133:$133</definedName>
    <definedName name="_xlnm.Print_Titles" localSheetId="1">'02.1 - Mobiliář'!$136:$136</definedName>
    <definedName name="_xlnm.Print_Area" localSheetId="0">'01.5 - Mobiliář'!$C$4:$J$76,'01.5 - Mobiliář'!$C$82:$J$111,'01.5 - Mobiliář'!$C$117:$K$202</definedName>
    <definedName name="_xlnm.Print_Area" localSheetId="1">'02.1 - Mobiliář'!$C$4:$J$76,'02.1 - Mobiliář'!$C$82:$J$116,'02.1 - Mobiliář'!$C$122:$K$186</definedName>
  </definedNames>
  <calcPr calcId="152511"/>
</workbook>
</file>

<file path=xl/calcChain.xml><?xml version="1.0" encoding="utf-8"?>
<calcChain xmlns="http://schemas.openxmlformats.org/spreadsheetml/2006/main">
  <c r="J39" i="8" l="1"/>
  <c r="J38" i="8"/>
  <c r="J37" i="8"/>
  <c r="BI186" i="8"/>
  <c r="BH186" i="8"/>
  <c r="BG186" i="8"/>
  <c r="BF186" i="8"/>
  <c r="T186" i="8"/>
  <c r="R186" i="8"/>
  <c r="P186" i="8"/>
  <c r="BK186" i="8"/>
  <c r="J186" i="8"/>
  <c r="BE186" i="8"/>
  <c r="BI185" i="8"/>
  <c r="BH185" i="8"/>
  <c r="BG185" i="8"/>
  <c r="BF185" i="8"/>
  <c r="T185" i="8"/>
  <c r="R185" i="8"/>
  <c r="P185" i="8"/>
  <c r="BK185" i="8"/>
  <c r="J185" i="8"/>
  <c r="BE185" i="8" s="1"/>
  <c r="BI184" i="8"/>
  <c r="BH184" i="8"/>
  <c r="BG184" i="8"/>
  <c r="BF184" i="8"/>
  <c r="T184" i="8"/>
  <c r="R184" i="8"/>
  <c r="P184" i="8"/>
  <c r="BK184" i="8"/>
  <c r="J184" i="8"/>
  <c r="BE184" i="8"/>
  <c r="BI183" i="8"/>
  <c r="BH183" i="8"/>
  <c r="BG183" i="8"/>
  <c r="BF183" i="8"/>
  <c r="T183" i="8"/>
  <c r="T182" i="8" s="1"/>
  <c r="T181" i="8" s="1"/>
  <c r="R183" i="8"/>
  <c r="R182" i="8"/>
  <c r="R181" i="8" s="1"/>
  <c r="P183" i="8"/>
  <c r="P182" i="8"/>
  <c r="P181" i="8" s="1"/>
  <c r="BK183" i="8"/>
  <c r="BK182" i="8" s="1"/>
  <c r="J183" i="8"/>
  <c r="BE183" i="8"/>
  <c r="BI180" i="8"/>
  <c r="BH180" i="8"/>
  <c r="BG180" i="8"/>
  <c r="BF180" i="8"/>
  <c r="T180" i="8"/>
  <c r="R180" i="8"/>
  <c r="P180" i="8"/>
  <c r="P177" i="8" s="1"/>
  <c r="BK180" i="8"/>
  <c r="J180" i="8"/>
  <c r="BE180" i="8"/>
  <c r="BI179" i="8"/>
  <c r="BH179" i="8"/>
  <c r="BG179" i="8"/>
  <c r="BF179" i="8"/>
  <c r="T179" i="8"/>
  <c r="T177" i="8" s="1"/>
  <c r="R179" i="8"/>
  <c r="P179" i="8"/>
  <c r="BK179" i="8"/>
  <c r="J179" i="8"/>
  <c r="BE179" i="8" s="1"/>
  <c r="BI178" i="8"/>
  <c r="BH178" i="8"/>
  <c r="BG178" i="8"/>
  <c r="BF178" i="8"/>
  <c r="T178" i="8"/>
  <c r="R178" i="8"/>
  <c r="R177" i="8" s="1"/>
  <c r="P178" i="8"/>
  <c r="BK178" i="8"/>
  <c r="BK177" i="8" s="1"/>
  <c r="J177" i="8" s="1"/>
  <c r="J113" i="8" s="1"/>
  <c r="J178" i="8"/>
  <c r="BE178" i="8"/>
  <c r="BI176" i="8"/>
  <c r="BH176" i="8"/>
  <c r="BG176" i="8"/>
  <c r="BF176" i="8"/>
  <c r="T176" i="8"/>
  <c r="R176" i="8"/>
  <c r="R174" i="8" s="1"/>
  <c r="P176" i="8"/>
  <c r="BK176" i="8"/>
  <c r="J176" i="8"/>
  <c r="BE176" i="8"/>
  <c r="BI175" i="8"/>
  <c r="BH175" i="8"/>
  <c r="BG175" i="8"/>
  <c r="BF175" i="8"/>
  <c r="T175" i="8"/>
  <c r="T174" i="8" s="1"/>
  <c r="R175" i="8"/>
  <c r="P175" i="8"/>
  <c r="P174" i="8" s="1"/>
  <c r="BK175" i="8"/>
  <c r="BK174" i="8"/>
  <c r="J174" i="8" s="1"/>
  <c r="J175" i="8"/>
  <c r="BE175" i="8"/>
  <c r="J112" i="8"/>
  <c r="BI173" i="8"/>
  <c r="BH173" i="8"/>
  <c r="BG173" i="8"/>
  <c r="BF173" i="8"/>
  <c r="J36" i="8" s="1"/>
  <c r="T173" i="8"/>
  <c r="R173" i="8"/>
  <c r="P173" i="8"/>
  <c r="BK173" i="8"/>
  <c r="J173" i="8"/>
  <c r="BE173" i="8" s="1"/>
  <c r="BI172" i="8"/>
  <c r="BH172" i="8"/>
  <c r="BG172" i="8"/>
  <c r="BF172" i="8"/>
  <c r="T172" i="8"/>
  <c r="T171" i="8"/>
  <c r="R172" i="8"/>
  <c r="R171" i="8" s="1"/>
  <c r="P172" i="8"/>
  <c r="P171" i="8"/>
  <c r="BK172" i="8"/>
  <c r="J172" i="8"/>
  <c r="BE172" i="8" s="1"/>
  <c r="BI170" i="8"/>
  <c r="BH170" i="8"/>
  <c r="BG170" i="8"/>
  <c r="BF170" i="8"/>
  <c r="T170" i="8"/>
  <c r="R170" i="8"/>
  <c r="R168" i="8" s="1"/>
  <c r="P170" i="8"/>
  <c r="BK170" i="8"/>
  <c r="J170" i="8"/>
  <c r="BE170" i="8"/>
  <c r="BI169" i="8"/>
  <c r="BH169" i="8"/>
  <c r="BG169" i="8"/>
  <c r="BF169" i="8"/>
  <c r="T169" i="8"/>
  <c r="T168" i="8" s="1"/>
  <c r="R169" i="8"/>
  <c r="P169" i="8"/>
  <c r="BK169" i="8"/>
  <c r="BK168" i="8"/>
  <c r="J168" i="8"/>
  <c r="J110" i="8" s="1"/>
  <c r="J169" i="8"/>
  <c r="BE169" i="8"/>
  <c r="BI167" i="8"/>
  <c r="BH167" i="8"/>
  <c r="BG167" i="8"/>
  <c r="BF167" i="8"/>
  <c r="T167" i="8"/>
  <c r="R167" i="8"/>
  <c r="P167" i="8"/>
  <c r="BK167" i="8"/>
  <c r="J167" i="8"/>
  <c r="BE167" i="8" s="1"/>
  <c r="BI166" i="8"/>
  <c r="BH166" i="8"/>
  <c r="BG166" i="8"/>
  <c r="BF166" i="8"/>
  <c r="T166" i="8"/>
  <c r="T165" i="8"/>
  <c r="R166" i="8"/>
  <c r="R165" i="8" s="1"/>
  <c r="P166" i="8"/>
  <c r="P165" i="8"/>
  <c r="BK166" i="8"/>
  <c r="BK165" i="8" s="1"/>
  <c r="J165" i="8" s="1"/>
  <c r="J109" i="8" s="1"/>
  <c r="J166" i="8"/>
  <c r="BE166" i="8"/>
  <c r="BI164" i="8"/>
  <c r="BH164" i="8"/>
  <c r="BG164" i="8"/>
  <c r="BF164" i="8"/>
  <c r="T164" i="8"/>
  <c r="R164" i="8"/>
  <c r="P164" i="8"/>
  <c r="BK164" i="8"/>
  <c r="J164" i="8"/>
  <c r="BE164" i="8"/>
  <c r="BI163" i="8"/>
  <c r="BH163" i="8"/>
  <c r="BG163" i="8"/>
  <c r="BF163" i="8"/>
  <c r="T163" i="8"/>
  <c r="R163" i="8"/>
  <c r="P163" i="8"/>
  <c r="BK163" i="8"/>
  <c r="J163" i="8"/>
  <c r="BE163" i="8" s="1"/>
  <c r="BI162" i="8"/>
  <c r="BH162" i="8"/>
  <c r="BG162" i="8"/>
  <c r="BF162" i="8"/>
  <c r="T162" i="8"/>
  <c r="T161" i="8"/>
  <c r="R162" i="8"/>
  <c r="R161" i="8" s="1"/>
  <c r="P162" i="8"/>
  <c r="P161" i="8"/>
  <c r="BK162" i="8"/>
  <c r="J162" i="8"/>
  <c r="BE162" i="8" s="1"/>
  <c r="BI160" i="8"/>
  <c r="BH160" i="8"/>
  <c r="BG160" i="8"/>
  <c r="BF160" i="8"/>
  <c r="T160" i="8"/>
  <c r="R160" i="8"/>
  <c r="P160" i="8"/>
  <c r="P155" i="8" s="1"/>
  <c r="BK160" i="8"/>
  <c r="J160" i="8"/>
  <c r="BE160" i="8"/>
  <c r="BI159" i="8"/>
  <c r="BH159" i="8"/>
  <c r="BG159" i="8"/>
  <c r="BF159" i="8"/>
  <c r="T159" i="8"/>
  <c r="R159" i="8"/>
  <c r="P159" i="8"/>
  <c r="BK159" i="8"/>
  <c r="J159" i="8"/>
  <c r="BE159" i="8" s="1"/>
  <c r="BI158" i="8"/>
  <c r="BH158" i="8"/>
  <c r="BG158" i="8"/>
  <c r="BF158" i="8"/>
  <c r="T158" i="8"/>
  <c r="R158" i="8"/>
  <c r="P158" i="8"/>
  <c r="BK158" i="8"/>
  <c r="J158" i="8"/>
  <c r="BE158" i="8"/>
  <c r="BI157" i="8"/>
  <c r="BH157" i="8"/>
  <c r="BG157" i="8"/>
  <c r="BF157" i="8"/>
  <c r="T157" i="8"/>
  <c r="R157" i="8"/>
  <c r="P157" i="8"/>
  <c r="BK157" i="8"/>
  <c r="J157" i="8"/>
  <c r="BE157" i="8" s="1"/>
  <c r="BI156" i="8"/>
  <c r="BH156" i="8"/>
  <c r="BG156" i="8"/>
  <c r="BF156" i="8"/>
  <c r="T156" i="8"/>
  <c r="R156" i="8"/>
  <c r="R155" i="8" s="1"/>
  <c r="P156" i="8"/>
  <c r="BK156" i="8"/>
  <c r="J156" i="8"/>
  <c r="BE156" i="8"/>
  <c r="BI154" i="8"/>
  <c r="BH154" i="8"/>
  <c r="BG154" i="8"/>
  <c r="BF154" i="8"/>
  <c r="T154" i="8"/>
  <c r="R154" i="8"/>
  <c r="P154" i="8"/>
  <c r="BK154" i="8"/>
  <c r="J154" i="8"/>
  <c r="BE154" i="8"/>
  <c r="BI153" i="8"/>
  <c r="BH153" i="8"/>
  <c r="BG153" i="8"/>
  <c r="BF153" i="8"/>
  <c r="T153" i="8"/>
  <c r="R153" i="8"/>
  <c r="P153" i="8"/>
  <c r="BK153" i="8"/>
  <c r="J153" i="8"/>
  <c r="BE153" i="8" s="1"/>
  <c r="BI152" i="8"/>
  <c r="BH152" i="8"/>
  <c r="BG152" i="8"/>
  <c r="BF152" i="8"/>
  <c r="T152" i="8"/>
  <c r="T151" i="8"/>
  <c r="R152" i="8"/>
  <c r="R151" i="8" s="1"/>
  <c r="P152" i="8"/>
  <c r="P151" i="8" s="1"/>
  <c r="BK152" i="8"/>
  <c r="BK151" i="8"/>
  <c r="J152" i="8"/>
  <c r="BE152" i="8" s="1"/>
  <c r="BI149" i="8"/>
  <c r="BH149" i="8"/>
  <c r="BG149" i="8"/>
  <c r="BF149" i="8"/>
  <c r="T149" i="8"/>
  <c r="R149" i="8"/>
  <c r="P149" i="8"/>
  <c r="BK149" i="8"/>
  <c r="J149" i="8"/>
  <c r="BE149" i="8" s="1"/>
  <c r="BI148" i="8"/>
  <c r="BH148" i="8"/>
  <c r="BG148" i="8"/>
  <c r="BF148" i="8"/>
  <c r="T148" i="8"/>
  <c r="R148" i="8"/>
  <c r="P148" i="8"/>
  <c r="BK148" i="8"/>
  <c r="J148" i="8"/>
  <c r="BE148" i="8"/>
  <c r="BI147" i="8"/>
  <c r="BH147" i="8"/>
  <c r="BG147" i="8"/>
  <c r="BF147" i="8"/>
  <c r="T147" i="8"/>
  <c r="T146" i="8" s="1"/>
  <c r="T145" i="8" s="1"/>
  <c r="R147" i="8"/>
  <c r="R146" i="8" s="1"/>
  <c r="R145" i="8" s="1"/>
  <c r="P147" i="8"/>
  <c r="P146" i="8"/>
  <c r="P145" i="8" s="1"/>
  <c r="BK147" i="8"/>
  <c r="BK146" i="8" s="1"/>
  <c r="J146" i="8"/>
  <c r="BK145" i="8"/>
  <c r="J145" i="8" s="1"/>
  <c r="J103" i="8" s="1"/>
  <c r="J147" i="8"/>
  <c r="BE147" i="8"/>
  <c r="J104" i="8"/>
  <c r="BI144" i="8"/>
  <c r="BH144" i="8"/>
  <c r="BG144" i="8"/>
  <c r="BF144" i="8"/>
  <c r="T144" i="8"/>
  <c r="T143" i="8"/>
  <c r="T142" i="8"/>
  <c r="R144" i="8"/>
  <c r="R143" i="8" s="1"/>
  <c r="R142" i="8" s="1"/>
  <c r="P144" i="8"/>
  <c r="P143" i="8" s="1"/>
  <c r="P142" i="8" s="1"/>
  <c r="BK144" i="8"/>
  <c r="BK143" i="8"/>
  <c r="J144" i="8"/>
  <c r="BE144" i="8" s="1"/>
  <c r="BI141" i="8"/>
  <c r="BH141" i="8"/>
  <c r="BG141" i="8"/>
  <c r="BF141" i="8"/>
  <c r="T141" i="8"/>
  <c r="R141" i="8"/>
  <c r="P141" i="8"/>
  <c r="BK141" i="8"/>
  <c r="J141" i="8"/>
  <c r="BE141" i="8" s="1"/>
  <c r="BI140" i="8"/>
  <c r="BH140" i="8"/>
  <c r="F38" i="8" s="1"/>
  <c r="BG140" i="8"/>
  <c r="BF140" i="8"/>
  <c r="T140" i="8"/>
  <c r="R140" i="8"/>
  <c r="R139" i="8" s="1"/>
  <c r="R138" i="8" s="1"/>
  <c r="P140" i="8"/>
  <c r="P139" i="8" s="1"/>
  <c r="P138" i="8" s="1"/>
  <c r="BK140" i="8"/>
  <c r="BK139" i="8" s="1"/>
  <c r="J139" i="8"/>
  <c r="J100" i="8" s="1"/>
  <c r="BK138" i="8"/>
  <c r="J140" i="8"/>
  <c r="BE140" i="8" s="1"/>
  <c r="F131" i="8"/>
  <c r="E129" i="8"/>
  <c r="F91" i="8"/>
  <c r="E89" i="8"/>
  <c r="J26" i="8"/>
  <c r="E26" i="8"/>
  <c r="J134" i="8" s="1"/>
  <c r="J25" i="8"/>
  <c r="J23" i="8"/>
  <c r="E23" i="8"/>
  <c r="J133" i="8" s="1"/>
  <c r="J22" i="8"/>
  <c r="J20" i="8"/>
  <c r="E20" i="8"/>
  <c r="F94" i="8" s="1"/>
  <c r="F134" i="8"/>
  <c r="J19" i="8"/>
  <c r="J17" i="8"/>
  <c r="E17" i="8"/>
  <c r="J16" i="8"/>
  <c r="J14" i="8"/>
  <c r="E7" i="8"/>
  <c r="J41" i="6"/>
  <c r="J40" i="6"/>
  <c r="J39" i="6"/>
  <c r="BI202" i="6"/>
  <c r="BH202" i="6"/>
  <c r="BG202" i="6"/>
  <c r="BF202" i="6"/>
  <c r="T202" i="6"/>
  <c r="R202" i="6"/>
  <c r="P202" i="6"/>
  <c r="BK202" i="6"/>
  <c r="J202" i="6"/>
  <c r="BE202" i="6"/>
  <c r="BI201" i="6"/>
  <c r="BH201" i="6"/>
  <c r="BG201" i="6"/>
  <c r="BF201" i="6"/>
  <c r="T201" i="6"/>
  <c r="R201" i="6"/>
  <c r="P201" i="6"/>
  <c r="BK201" i="6"/>
  <c r="J201" i="6"/>
  <c r="BE201" i="6" s="1"/>
  <c r="BI200" i="6"/>
  <c r="BH200" i="6"/>
  <c r="BG200" i="6"/>
  <c r="BF200" i="6"/>
  <c r="T200" i="6"/>
  <c r="R200" i="6"/>
  <c r="P200" i="6"/>
  <c r="BK200" i="6"/>
  <c r="J200" i="6"/>
  <c r="BE200" i="6"/>
  <c r="BI199" i="6"/>
  <c r="BH199" i="6"/>
  <c r="BG199" i="6"/>
  <c r="BF199" i="6"/>
  <c r="T199" i="6"/>
  <c r="R199" i="6"/>
  <c r="P199" i="6"/>
  <c r="BK199" i="6"/>
  <c r="J199" i="6"/>
  <c r="BE199" i="6" s="1"/>
  <c r="BI198" i="6"/>
  <c r="BH198" i="6"/>
  <c r="BG198" i="6"/>
  <c r="BF198" i="6"/>
  <c r="T198" i="6"/>
  <c r="R198" i="6"/>
  <c r="P198" i="6"/>
  <c r="P194" i="6" s="1"/>
  <c r="BK198" i="6"/>
  <c r="J198" i="6"/>
  <c r="BE198" i="6"/>
  <c r="BI197" i="6"/>
  <c r="BH197" i="6"/>
  <c r="BG197" i="6"/>
  <c r="BF197" i="6"/>
  <c r="T197" i="6"/>
  <c r="R197" i="6"/>
  <c r="P197" i="6"/>
  <c r="BK197" i="6"/>
  <c r="J197" i="6"/>
  <c r="BE197" i="6" s="1"/>
  <c r="BI196" i="6"/>
  <c r="BH196" i="6"/>
  <c r="BG196" i="6"/>
  <c r="BF196" i="6"/>
  <c r="T196" i="6"/>
  <c r="R196" i="6"/>
  <c r="P196" i="6"/>
  <c r="BK196" i="6"/>
  <c r="J196" i="6"/>
  <c r="BE196" i="6"/>
  <c r="BI195" i="6"/>
  <c r="BH195" i="6"/>
  <c r="BG195" i="6"/>
  <c r="BF195" i="6"/>
  <c r="T195" i="6"/>
  <c r="R195" i="6"/>
  <c r="R194" i="6" s="1"/>
  <c r="R193" i="6" s="1"/>
  <c r="P195" i="6"/>
  <c r="P193" i="6"/>
  <c r="BK195" i="6"/>
  <c r="J195" i="6"/>
  <c r="BE195" i="6"/>
  <c r="BI192" i="6"/>
  <c r="BH192" i="6"/>
  <c r="BG192" i="6"/>
  <c r="BF192" i="6"/>
  <c r="T192" i="6"/>
  <c r="R192" i="6"/>
  <c r="P192" i="6"/>
  <c r="BK192" i="6"/>
  <c r="J192" i="6"/>
  <c r="BE192" i="6"/>
  <c r="BI191" i="6"/>
  <c r="BH191" i="6"/>
  <c r="BG191" i="6"/>
  <c r="BF191" i="6"/>
  <c r="T191" i="6"/>
  <c r="R191" i="6"/>
  <c r="P191" i="6"/>
  <c r="BK191" i="6"/>
  <c r="J191" i="6"/>
  <c r="BE191" i="6" s="1"/>
  <c r="BI190" i="6"/>
  <c r="BH190" i="6"/>
  <c r="BG190" i="6"/>
  <c r="BF190" i="6"/>
  <c r="T190" i="6"/>
  <c r="R190" i="6"/>
  <c r="P190" i="6"/>
  <c r="BK190" i="6"/>
  <c r="J190" i="6"/>
  <c r="BE190" i="6"/>
  <c r="BI189" i="6"/>
  <c r="BH189" i="6"/>
  <c r="BG189" i="6"/>
  <c r="BF189" i="6"/>
  <c r="T189" i="6"/>
  <c r="R189" i="6"/>
  <c r="P189" i="6"/>
  <c r="BK189" i="6"/>
  <c r="J189" i="6"/>
  <c r="BE189" i="6" s="1"/>
  <c r="BI188" i="6"/>
  <c r="BH188" i="6"/>
  <c r="BG188" i="6"/>
  <c r="BF188" i="6"/>
  <c r="T188" i="6"/>
  <c r="R188" i="6"/>
  <c r="P188" i="6"/>
  <c r="BK188" i="6"/>
  <c r="J188" i="6"/>
  <c r="BE188" i="6"/>
  <c r="BI187" i="6"/>
  <c r="BH187" i="6"/>
  <c r="BG187" i="6"/>
  <c r="BF187" i="6"/>
  <c r="T187" i="6"/>
  <c r="R187" i="6"/>
  <c r="P187" i="6"/>
  <c r="BK187" i="6"/>
  <c r="J187" i="6"/>
  <c r="BE187" i="6" s="1"/>
  <c r="BI186" i="6"/>
  <c r="BH186" i="6"/>
  <c r="BG186" i="6"/>
  <c r="BF186" i="6"/>
  <c r="T186" i="6"/>
  <c r="R186" i="6"/>
  <c r="P186" i="6"/>
  <c r="BK186" i="6"/>
  <c r="J186" i="6"/>
  <c r="BE186" i="6"/>
  <c r="BI185" i="6"/>
  <c r="BH185" i="6"/>
  <c r="BG185" i="6"/>
  <c r="BF185" i="6"/>
  <c r="T185" i="6"/>
  <c r="R185" i="6"/>
  <c r="P185" i="6"/>
  <c r="BK185" i="6"/>
  <c r="J185" i="6"/>
  <c r="BE185" i="6" s="1"/>
  <c r="BI184" i="6"/>
  <c r="BH184" i="6"/>
  <c r="BG184" i="6"/>
  <c r="BF184" i="6"/>
  <c r="T184" i="6"/>
  <c r="R184" i="6"/>
  <c r="R182" i="6" s="1"/>
  <c r="P184" i="6"/>
  <c r="P182" i="6" s="1"/>
  <c r="P181" i="6" s="1"/>
  <c r="BK184" i="6"/>
  <c r="J184" i="6"/>
  <c r="BE184" i="6"/>
  <c r="BI183" i="6"/>
  <c r="BH183" i="6"/>
  <c r="BG183" i="6"/>
  <c r="BF183" i="6"/>
  <c r="T183" i="6"/>
  <c r="R183" i="6"/>
  <c r="R181" i="6"/>
  <c r="P183" i="6"/>
  <c r="BK183" i="6"/>
  <c r="BK182" i="6" s="1"/>
  <c r="J183" i="6"/>
  <c r="BE183" i="6"/>
  <c r="BI180" i="6"/>
  <c r="BH180" i="6"/>
  <c r="BG180" i="6"/>
  <c r="BF180" i="6"/>
  <c r="T180" i="6"/>
  <c r="R180" i="6"/>
  <c r="P180" i="6"/>
  <c r="BK180" i="6"/>
  <c r="J180" i="6"/>
  <c r="BE180" i="6" s="1"/>
  <c r="BI179" i="6"/>
  <c r="BH179" i="6"/>
  <c r="BG179" i="6"/>
  <c r="BF179" i="6"/>
  <c r="T179" i="6"/>
  <c r="R179" i="6"/>
  <c r="P179" i="6"/>
  <c r="BK179" i="6"/>
  <c r="J179" i="6"/>
  <c r="BE179" i="6"/>
  <c r="BI178" i="6"/>
  <c r="BH178" i="6"/>
  <c r="BG178" i="6"/>
  <c r="BF178" i="6"/>
  <c r="T178" i="6"/>
  <c r="R178" i="6"/>
  <c r="P178" i="6"/>
  <c r="BK178" i="6"/>
  <c r="J178" i="6"/>
  <c r="BE178" i="6" s="1"/>
  <c r="BI177" i="6"/>
  <c r="BH177" i="6"/>
  <c r="BG177" i="6"/>
  <c r="BF177" i="6"/>
  <c r="T177" i="6"/>
  <c r="R177" i="6"/>
  <c r="P177" i="6"/>
  <c r="BK177" i="6"/>
  <c r="J177" i="6"/>
  <c r="BE177" i="6"/>
  <c r="BI176" i="6"/>
  <c r="BH176" i="6"/>
  <c r="BG176" i="6"/>
  <c r="BF176" i="6"/>
  <c r="T176" i="6"/>
  <c r="R176" i="6"/>
  <c r="P176" i="6"/>
  <c r="BK176" i="6"/>
  <c r="J176" i="6"/>
  <c r="BE176" i="6" s="1"/>
  <c r="BI175" i="6"/>
  <c r="BH175" i="6"/>
  <c r="BG175" i="6"/>
  <c r="BF175" i="6"/>
  <c r="T175" i="6"/>
  <c r="R175" i="6"/>
  <c r="P175" i="6"/>
  <c r="BK175" i="6"/>
  <c r="J175" i="6"/>
  <c r="BE175" i="6"/>
  <c r="BI174" i="6"/>
  <c r="BH174" i="6"/>
  <c r="BG174" i="6"/>
  <c r="BF174" i="6"/>
  <c r="T174" i="6"/>
  <c r="R174" i="6"/>
  <c r="P174" i="6"/>
  <c r="BK174" i="6"/>
  <c r="J174" i="6"/>
  <c r="BE174" i="6" s="1"/>
  <c r="BI173" i="6"/>
  <c r="BH173" i="6"/>
  <c r="BG173" i="6"/>
  <c r="BF173" i="6"/>
  <c r="T173" i="6"/>
  <c r="R173" i="6"/>
  <c r="P173" i="6"/>
  <c r="BK173" i="6"/>
  <c r="J173" i="6"/>
  <c r="BE173" i="6"/>
  <c r="BI172" i="6"/>
  <c r="BH172" i="6"/>
  <c r="BG172" i="6"/>
  <c r="BF172" i="6"/>
  <c r="T172" i="6"/>
  <c r="R172" i="6"/>
  <c r="P172" i="6"/>
  <c r="BK172" i="6"/>
  <c r="J172" i="6"/>
  <c r="BE172" i="6" s="1"/>
  <c r="BI171" i="6"/>
  <c r="BH171" i="6"/>
  <c r="BG171" i="6"/>
  <c r="BF171" i="6"/>
  <c r="T171" i="6"/>
  <c r="R171" i="6"/>
  <c r="P171" i="6"/>
  <c r="P168" i="6" s="1"/>
  <c r="BK171" i="6"/>
  <c r="J171" i="6"/>
  <c r="BE171" i="6"/>
  <c r="BI170" i="6"/>
  <c r="BH170" i="6"/>
  <c r="BG170" i="6"/>
  <c r="BF170" i="6"/>
  <c r="T170" i="6"/>
  <c r="T168" i="6" s="1"/>
  <c r="R170" i="6"/>
  <c r="P170" i="6"/>
  <c r="BK170" i="6"/>
  <c r="J170" i="6"/>
  <c r="BE170" i="6" s="1"/>
  <c r="BI169" i="6"/>
  <c r="BH169" i="6"/>
  <c r="BG169" i="6"/>
  <c r="BF169" i="6"/>
  <c r="T169" i="6"/>
  <c r="R169" i="6"/>
  <c r="R168" i="6" s="1"/>
  <c r="P169" i="6"/>
  <c r="BK169" i="6"/>
  <c r="BK168" i="6" s="1"/>
  <c r="J168" i="6" s="1"/>
  <c r="J106" i="6" s="1"/>
  <c r="J169" i="6"/>
  <c r="BE169" i="6"/>
  <c r="BI167" i="6"/>
  <c r="BH167" i="6"/>
  <c r="BG167" i="6"/>
  <c r="BF167" i="6"/>
  <c r="T167" i="6"/>
  <c r="R167" i="6"/>
  <c r="P167" i="6"/>
  <c r="BK167" i="6"/>
  <c r="J167" i="6"/>
  <c r="BE167" i="6"/>
  <c r="BI166" i="6"/>
  <c r="BH166" i="6"/>
  <c r="BG166" i="6"/>
  <c r="BF166" i="6"/>
  <c r="T166" i="6"/>
  <c r="R166" i="6"/>
  <c r="P166" i="6"/>
  <c r="BK166" i="6"/>
  <c r="J166" i="6"/>
  <c r="BE166" i="6" s="1"/>
  <c r="BI165" i="6"/>
  <c r="BH165" i="6"/>
  <c r="BG165" i="6"/>
  <c r="BF165" i="6"/>
  <c r="T165" i="6"/>
  <c r="R165" i="6"/>
  <c r="P165" i="6"/>
  <c r="BK165" i="6"/>
  <c r="J165" i="6"/>
  <c r="BE165" i="6"/>
  <c r="BI164" i="6"/>
  <c r="BH164" i="6"/>
  <c r="BG164" i="6"/>
  <c r="BF164" i="6"/>
  <c r="T164" i="6"/>
  <c r="R164" i="6"/>
  <c r="P164" i="6"/>
  <c r="BK164" i="6"/>
  <c r="J164" i="6"/>
  <c r="BE164" i="6" s="1"/>
  <c r="BI163" i="6"/>
  <c r="BH163" i="6"/>
  <c r="BG163" i="6"/>
  <c r="BF163" i="6"/>
  <c r="T163" i="6"/>
  <c r="R163" i="6"/>
  <c r="P163" i="6"/>
  <c r="BK163" i="6"/>
  <c r="J163" i="6"/>
  <c r="BE163" i="6"/>
  <c r="BI162" i="6"/>
  <c r="BH162" i="6"/>
  <c r="BG162" i="6"/>
  <c r="BF162" i="6"/>
  <c r="T162" i="6"/>
  <c r="R162" i="6"/>
  <c r="P162" i="6"/>
  <c r="BK162" i="6"/>
  <c r="J162" i="6"/>
  <c r="BE162" i="6" s="1"/>
  <c r="BI161" i="6"/>
  <c r="BH161" i="6"/>
  <c r="BG161" i="6"/>
  <c r="BF161" i="6"/>
  <c r="T161" i="6"/>
  <c r="R161" i="6"/>
  <c r="P161" i="6"/>
  <c r="BK161" i="6"/>
  <c r="J161" i="6"/>
  <c r="BE161" i="6"/>
  <c r="BI160" i="6"/>
  <c r="BH160" i="6"/>
  <c r="BG160" i="6"/>
  <c r="BF160" i="6"/>
  <c r="T160" i="6"/>
  <c r="R160" i="6"/>
  <c r="P160" i="6"/>
  <c r="BK160" i="6"/>
  <c r="J160" i="6"/>
  <c r="BE160" i="6" s="1"/>
  <c r="BI159" i="6"/>
  <c r="BH159" i="6"/>
  <c r="BG159" i="6"/>
  <c r="BF159" i="6"/>
  <c r="T159" i="6"/>
  <c r="R159" i="6"/>
  <c r="P159" i="6"/>
  <c r="BK159" i="6"/>
  <c r="J159" i="6"/>
  <c r="BE159" i="6"/>
  <c r="BI158" i="6"/>
  <c r="BH158" i="6"/>
  <c r="BG158" i="6"/>
  <c r="BF158" i="6"/>
  <c r="T158" i="6"/>
  <c r="R158" i="6"/>
  <c r="P158" i="6"/>
  <c r="BK158" i="6"/>
  <c r="J158" i="6"/>
  <c r="BE158" i="6" s="1"/>
  <c r="BI157" i="6"/>
  <c r="BH157" i="6"/>
  <c r="BG157" i="6"/>
  <c r="BF157" i="6"/>
  <c r="T157" i="6"/>
  <c r="R157" i="6"/>
  <c r="P157" i="6"/>
  <c r="BK157" i="6"/>
  <c r="J157" i="6"/>
  <c r="BE157" i="6"/>
  <c r="BI156" i="6"/>
  <c r="BH156" i="6"/>
  <c r="BG156" i="6"/>
  <c r="BF156" i="6"/>
  <c r="T156" i="6"/>
  <c r="T155" i="6" s="1"/>
  <c r="R156" i="6"/>
  <c r="R155" i="6"/>
  <c r="P156" i="6"/>
  <c r="BK156" i="6"/>
  <c r="BK155" i="6"/>
  <c r="J155" i="6"/>
  <c r="J105" i="6" s="1"/>
  <c r="J156" i="6"/>
  <c r="BE156" i="6" s="1"/>
  <c r="BI154" i="6"/>
  <c r="BH154" i="6"/>
  <c r="BG154" i="6"/>
  <c r="BF154" i="6"/>
  <c r="T154" i="6"/>
  <c r="R154" i="6"/>
  <c r="P154" i="6"/>
  <c r="BK154" i="6"/>
  <c r="J154" i="6"/>
  <c r="BE154" i="6" s="1"/>
  <c r="BI153" i="6"/>
  <c r="BH153" i="6"/>
  <c r="BG153" i="6"/>
  <c r="BF153" i="6"/>
  <c r="T153" i="6"/>
  <c r="R153" i="6"/>
  <c r="P153" i="6"/>
  <c r="BK153" i="6"/>
  <c r="J153" i="6"/>
  <c r="BE153" i="6"/>
  <c r="BI152" i="6"/>
  <c r="BH152" i="6"/>
  <c r="BG152" i="6"/>
  <c r="BF152" i="6"/>
  <c r="T152" i="6"/>
  <c r="R152" i="6"/>
  <c r="P152" i="6"/>
  <c r="BK152" i="6"/>
  <c r="J152" i="6"/>
  <c r="BE152" i="6" s="1"/>
  <c r="BI151" i="6"/>
  <c r="BH151" i="6"/>
  <c r="BG151" i="6"/>
  <c r="BF151" i="6"/>
  <c r="T151" i="6"/>
  <c r="R151" i="6"/>
  <c r="P151" i="6"/>
  <c r="BK151" i="6"/>
  <c r="J151" i="6"/>
  <c r="BE151" i="6"/>
  <c r="BI150" i="6"/>
  <c r="BH150" i="6"/>
  <c r="BG150" i="6"/>
  <c r="BF150" i="6"/>
  <c r="T150" i="6"/>
  <c r="R150" i="6"/>
  <c r="P150" i="6"/>
  <c r="BK150" i="6"/>
  <c r="J150" i="6"/>
  <c r="BE150" i="6" s="1"/>
  <c r="BI149" i="6"/>
  <c r="BH149" i="6"/>
  <c r="BG149" i="6"/>
  <c r="BF149" i="6"/>
  <c r="T149" i="6"/>
  <c r="R149" i="6"/>
  <c r="P149" i="6"/>
  <c r="BK149" i="6"/>
  <c r="J149" i="6"/>
  <c r="BE149" i="6"/>
  <c r="BI148" i="6"/>
  <c r="BH148" i="6"/>
  <c r="BG148" i="6"/>
  <c r="BF148" i="6"/>
  <c r="T148" i="6"/>
  <c r="R148" i="6"/>
  <c r="P148" i="6"/>
  <c r="BK148" i="6"/>
  <c r="J148" i="6"/>
  <c r="BE148" i="6" s="1"/>
  <c r="BI147" i="6"/>
  <c r="BH147" i="6"/>
  <c r="BG147" i="6"/>
  <c r="BF147" i="6"/>
  <c r="T147" i="6"/>
  <c r="R147" i="6"/>
  <c r="P147" i="6"/>
  <c r="BK147" i="6"/>
  <c r="J147" i="6"/>
  <c r="BE147" i="6"/>
  <c r="BI146" i="6"/>
  <c r="BH146" i="6"/>
  <c r="BG146" i="6"/>
  <c r="BF146" i="6"/>
  <c r="T146" i="6"/>
  <c r="R146" i="6"/>
  <c r="P146" i="6"/>
  <c r="BK146" i="6"/>
  <c r="J146" i="6"/>
  <c r="BE146" i="6" s="1"/>
  <c r="BI145" i="6"/>
  <c r="BH145" i="6"/>
  <c r="BG145" i="6"/>
  <c r="BF145" i="6"/>
  <c r="T145" i="6"/>
  <c r="R145" i="6"/>
  <c r="P145" i="6"/>
  <c r="BK145" i="6"/>
  <c r="J145" i="6"/>
  <c r="BE145" i="6"/>
  <c r="BI144" i="6"/>
  <c r="BH144" i="6"/>
  <c r="BG144" i="6"/>
  <c r="BF144" i="6"/>
  <c r="T144" i="6"/>
  <c r="R144" i="6"/>
  <c r="R143" i="6"/>
  <c r="R142" i="6" s="1"/>
  <c r="P144" i="6"/>
  <c r="BK144" i="6"/>
  <c r="BK143" i="6" s="1"/>
  <c r="J144" i="6"/>
  <c r="BE144" i="6"/>
  <c r="BI141" i="6"/>
  <c r="BH141" i="6"/>
  <c r="BG141" i="6"/>
  <c r="BF141" i="6"/>
  <c r="T141" i="6"/>
  <c r="R141" i="6"/>
  <c r="P141" i="6"/>
  <c r="BK141" i="6"/>
  <c r="J141" i="6"/>
  <c r="BE141" i="6"/>
  <c r="BI140" i="6"/>
  <c r="BH140" i="6"/>
  <c r="BG140" i="6"/>
  <c r="BF140" i="6"/>
  <c r="T140" i="6"/>
  <c r="R140" i="6"/>
  <c r="P140" i="6"/>
  <c r="BK140" i="6"/>
  <c r="J140" i="6"/>
  <c r="BE140" i="6" s="1"/>
  <c r="BI139" i="6"/>
  <c r="BH139" i="6"/>
  <c r="BG139" i="6"/>
  <c r="BF139" i="6"/>
  <c r="T139" i="6"/>
  <c r="R139" i="6"/>
  <c r="P139" i="6"/>
  <c r="BK139" i="6"/>
  <c r="J139" i="6"/>
  <c r="BE139" i="6"/>
  <c r="BI138" i="6"/>
  <c r="BH138" i="6"/>
  <c r="BG138" i="6"/>
  <c r="BF138" i="6"/>
  <c r="T138" i="6"/>
  <c r="R138" i="6"/>
  <c r="P138" i="6"/>
  <c r="BK138" i="6"/>
  <c r="J138" i="6"/>
  <c r="BE138" i="6" s="1"/>
  <c r="BI137" i="6"/>
  <c r="BH137" i="6"/>
  <c r="F40" i="6" s="1"/>
  <c r="BG137" i="6"/>
  <c r="BF137" i="6"/>
  <c r="F38" i="6" s="1"/>
  <c r="J38" i="6"/>
  <c r="T137" i="6"/>
  <c r="T136" i="6" s="1"/>
  <c r="T135" i="6" s="1"/>
  <c r="R137" i="6"/>
  <c r="R136" i="6" s="1"/>
  <c r="R135" i="6" s="1"/>
  <c r="P137" i="6"/>
  <c r="P136" i="6" s="1"/>
  <c r="P135" i="6" s="1"/>
  <c r="BK137" i="6"/>
  <c r="BK136" i="6" s="1"/>
  <c r="J136" i="6" s="1"/>
  <c r="J102" i="6" s="1"/>
  <c r="BK135" i="6"/>
  <c r="J137" i="6"/>
  <c r="BE137" i="6"/>
  <c r="F128" i="6"/>
  <c r="E126" i="6"/>
  <c r="F93" i="6"/>
  <c r="E91" i="6"/>
  <c r="J28" i="6"/>
  <c r="E28" i="6"/>
  <c r="J131" i="6" s="1"/>
  <c r="J27" i="6"/>
  <c r="J25" i="6"/>
  <c r="E25" i="6"/>
  <c r="J130" i="6" s="1"/>
  <c r="J24" i="6"/>
  <c r="J22" i="6"/>
  <c r="E22" i="6"/>
  <c r="F131" i="6" s="1"/>
  <c r="J21" i="6"/>
  <c r="J19" i="6"/>
  <c r="E19" i="6"/>
  <c r="J18" i="6"/>
  <c r="J16" i="6"/>
  <c r="E7" i="6"/>
  <c r="E120" i="6" s="1"/>
  <c r="E85" i="6" l="1"/>
  <c r="F96" i="6"/>
  <c r="J93" i="8"/>
  <c r="J95" i="6"/>
  <c r="J94" i="8"/>
  <c r="J143" i="6"/>
  <c r="J104" i="6" s="1"/>
  <c r="BK142" i="6"/>
  <c r="J142" i="6" s="1"/>
  <c r="J103" i="6" s="1"/>
  <c r="J35" i="8"/>
  <c r="F35" i="8"/>
  <c r="J143" i="8"/>
  <c r="J102" i="8" s="1"/>
  <c r="BK142" i="8"/>
  <c r="J142" i="8" s="1"/>
  <c r="J101" i="8" s="1"/>
  <c r="J128" i="6"/>
  <c r="J93" i="6"/>
  <c r="T143" i="6"/>
  <c r="T142" i="6" s="1"/>
  <c r="P143" i="6"/>
  <c r="P155" i="6"/>
  <c r="E85" i="8"/>
  <c r="E125" i="8"/>
  <c r="T155" i="8"/>
  <c r="T150" i="8" s="1"/>
  <c r="J182" i="8"/>
  <c r="J115" i="8" s="1"/>
  <c r="BK181" i="8"/>
  <c r="J181" i="8" s="1"/>
  <c r="J114" i="8" s="1"/>
  <c r="J135" i="6"/>
  <c r="J101" i="6" s="1"/>
  <c r="R134" i="6"/>
  <c r="F39" i="6"/>
  <c r="F41" i="6"/>
  <c r="J182" i="6"/>
  <c r="J108" i="6" s="1"/>
  <c r="BK181" i="6"/>
  <c r="J181" i="6" s="1"/>
  <c r="J107" i="6" s="1"/>
  <c r="F39" i="8"/>
  <c r="F130" i="6"/>
  <c r="F95" i="6"/>
  <c r="J37" i="6"/>
  <c r="F37" i="6"/>
  <c r="R137" i="8"/>
  <c r="P150" i="8"/>
  <c r="P137" i="8" s="1"/>
  <c r="R150" i="8"/>
  <c r="J96" i="6"/>
  <c r="T194" i="6"/>
  <c r="T193" i="6" s="1"/>
  <c r="J131" i="8"/>
  <c r="J91" i="8"/>
  <c r="J138" i="8"/>
  <c r="J99" i="8" s="1"/>
  <c r="F36" i="8"/>
  <c r="BK161" i="8"/>
  <c r="J161" i="8" s="1"/>
  <c r="J108" i="8" s="1"/>
  <c r="P168" i="8"/>
  <c r="BK171" i="8"/>
  <c r="J171" i="8" s="1"/>
  <c r="J111" i="8" s="1"/>
  <c r="T139" i="8"/>
  <c r="T138" i="8" s="1"/>
  <c r="F37" i="8"/>
  <c r="J151" i="8"/>
  <c r="J106" i="8" s="1"/>
  <c r="BK150" i="8"/>
  <c r="J150" i="8" s="1"/>
  <c r="J105" i="8" s="1"/>
  <c r="T182" i="6"/>
  <c r="T181" i="6" s="1"/>
  <c r="T134" i="6" s="1"/>
  <c r="BK194" i="6"/>
  <c r="F133" i="8"/>
  <c r="F93" i="8"/>
  <c r="BK155" i="8"/>
  <c r="J155" i="8" s="1"/>
  <c r="J107" i="8" s="1"/>
  <c r="BK137" i="8" l="1"/>
  <c r="J137" i="8" s="1"/>
  <c r="J194" i="6"/>
  <c r="J110" i="6" s="1"/>
  <c r="BK193" i="6"/>
  <c r="J193" i="6" s="1"/>
  <c r="J109" i="6" s="1"/>
  <c r="BK134" i="6"/>
  <c r="J134" i="6" s="1"/>
  <c r="P142" i="6"/>
  <c r="P134" i="6" s="1"/>
  <c r="T137" i="8"/>
  <c r="J32" i="8" l="1"/>
  <c r="J98" i="8"/>
  <c r="J34" i="6"/>
  <c r="J100" i="6"/>
  <c r="J41" i="8" l="1"/>
  <c r="J43" i="6"/>
</calcChain>
</file>

<file path=xl/sharedStrings.xml><?xml version="1.0" encoding="utf-8"?>
<sst xmlns="http://schemas.openxmlformats.org/spreadsheetml/2006/main" count="1778" uniqueCount="409">
  <si>
    <t/>
  </si>
  <si>
    <t>False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</si>
  <si>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</si>
  <si>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</si>
  <si>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</si>
  <si>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</si>
  <si>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</si>
  <si>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</si>
  <si>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</si>
  <si>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</si>
  <si>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</si>
  <si>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</si>
  <si>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</si>
  <si>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</si>
  <si>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</si>
  <si>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</si>
  <si>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</si>
  <si>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</si>
  <si>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</si>
  <si>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</si>
  <si>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</si>
  <si>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</si>
  <si>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</si>
  <si>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</si>
  <si>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</si>
  <si>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</si>
  <si>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</si>
  <si>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</si>
  <si>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</si>
  <si>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</si>
  <si>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</si>
  <si>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</si>
  <si>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</si>
  <si>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</si>
  <si>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</si>
  <si>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</si>
  <si>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</si>
  <si>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</si>
  <si>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Kód</t>
  </si>
  <si>
    <t>Popis</t>
  </si>
  <si>
    <t>Typ</t>
  </si>
  <si>
    <t>D</t>
  </si>
  <si>
    <t>0</t>
  </si>
  <si>
    <t>1</t>
  </si>
  <si>
    <t>2</t>
  </si>
  <si>
    <t>3</t>
  </si>
  <si>
    <t>{849c8bbe-017e-4777-a675-3e64b62d7d82}</t>
  </si>
  <si>
    <t>{974aeca6-381a-47c9-b7dc-c2a252df54a5}</t>
  </si>
  <si>
    <t>KRYCÍ LIST SOUPISU PRACÍ</t>
  </si>
  <si>
    <t>Objekt:</t>
  </si>
  <si>
    <t>1 - Investiční</t>
  </si>
  <si>
    <t>Soupis:</t>
  </si>
  <si>
    <t>01 - Stavební úpravy místností 2.np v budově D (mč.N2007, N2008, N2018)</t>
  </si>
  <si>
    <t>Úroveň 3: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</si>
  <si>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</si>
  <si>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</si>
  <si>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</si>
  <si>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</si>
  <si>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</si>
  <si>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</si>
  <si>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</si>
  <si>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</si>
  <si>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</si>
  <si>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</si>
  <si>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</si>
  <si>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</si>
  <si>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</si>
  <si>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</si>
  <si>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</si>
  <si>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</si>
  <si>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</si>
  <si>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</si>
  <si>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</si>
  <si>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</si>
  <si>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4</t>
  </si>
  <si>
    <t>kus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</si>
  <si>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</si>
  <si>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</si>
  <si>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</si>
  <si>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</si>
  <si>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</si>
  <si>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</si>
  <si>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</si>
  <si>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</si>
  <si>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</si>
  <si>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</si>
  <si>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</si>
  <si>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</si>
  <si>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</si>
  <si>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</si>
  <si>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</si>
  <si>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</si>
  <si>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</si>
  <si>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</si>
  <si>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</si>
  <si>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</si>
  <si>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</si>
  <si>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</si>
  <si>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</si>
  <si>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</si>
  <si>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</si>
  <si>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</si>
  <si>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</si>
  <si>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</si>
  <si>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</si>
  <si>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</si>
  <si>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</si>
  <si>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</si>
  <si>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</si>
  <si>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</si>
  <si>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</si>
  <si>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</si>
  <si>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</si>
  <si>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</si>
  <si>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</si>
  <si>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</si>
  <si>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</si>
  <si>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</si>
  <si>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</si>
  <si>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</si>
  <si>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</si>
  <si>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</si>
  <si>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</si>
  <si>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</si>
  <si>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</si>
  <si>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</si>
  <si>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</si>
  <si>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</si>
  <si>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60</t>
  </si>
  <si>
    <t>62</t>
  </si>
  <si>
    <t>64</t>
  </si>
  <si>
    <t>66</t>
  </si>
  <si>
    <t>68</t>
  </si>
  <si>
    <t>70</t>
  </si>
  <si>
    <t>72</t>
  </si>
  <si>
    <t>74</t>
  </si>
  <si>
    <t>76</t>
  </si>
  <si>
    <t>78</t>
  </si>
  <si>
    <t>80</t>
  </si>
  <si>
    <t>82</t>
  </si>
  <si>
    <t>84</t>
  </si>
  <si>
    <t>86</t>
  </si>
  <si>
    <t>94</t>
  </si>
  <si>
    <t>96</t>
  </si>
  <si>
    <t>98</t>
  </si>
  <si>
    <t>100</t>
  </si>
  <si>
    <t>101</t>
  </si>
  <si>
    <t>102</t>
  </si>
  <si>
    <t>103</t>
  </si>
  <si>
    <t>104</t>
  </si>
  <si>
    <t>105</t>
  </si>
  <si>
    <t>106</t>
  </si>
  <si>
    <t>108</t>
  </si>
  <si>
    <t>110</t>
  </si>
  <si>
    <t>112</t>
  </si>
  <si>
    <t>Kč</t>
  </si>
  <si>
    <t>01.5 - Mobiliář</t>
  </si>
  <si>
    <t>M901 - Místnost č. N2008</t>
  </si>
  <si>
    <t xml:space="preserve">    101 - Stůl labroatorní jednostranný - mycí 1200/7050/900</t>
  </si>
  <si>
    <t>M903 - Místnost č. N2007</t>
  </si>
  <si>
    <t xml:space="preserve">    103 - Stůl jednostranný mycí pro práci ve stoje 5050/600/900</t>
  </si>
  <si>
    <t xml:space="preserve">    104.1 - Digestoř laboratorní  1500/900/2250</t>
  </si>
  <si>
    <t xml:space="preserve">    104.2 - Digestoř laboratorní  1500/900/2250</t>
  </si>
  <si>
    <t>M904 - Místnost č. N2018</t>
  </si>
  <si>
    <t xml:space="preserve">    201 - Stůl laboratorní jednostranný pro práci ve stoje 2270/750/900</t>
  </si>
  <si>
    <t>OST - Ostatní</t>
  </si>
  <si>
    <t xml:space="preserve">    301 - Ostatní</t>
  </si>
  <si>
    <t>M901</t>
  </si>
  <si>
    <t>Místnost č. N2008</t>
  </si>
  <si>
    <t>Stůl labroatorní jednostranný - mycí 1200/7050/900</t>
  </si>
  <si>
    <t>10100-001</t>
  </si>
  <si>
    <t>Deska pracovní - nerez AISI 304, celková tl. pracovní desky 30 mm, zvýšený okraj, součástí desky v pravé části umístěný dřez 450 x 450 x 250 mm</t>
  </si>
  <si>
    <t>10100-002</t>
  </si>
  <si>
    <t>Baterie laboratorní stojánková směšovací s kohouty hanoře</t>
  </si>
  <si>
    <t>10100-003</t>
  </si>
  <si>
    <t>Skříňka instalační, bez ocelové konstrukce pod dřez, 1x dvířka s dotahem LSD 1-600P Instal</t>
  </si>
  <si>
    <t>10100-004</t>
  </si>
  <si>
    <t>Skříňka laboratorní - 1x dvířka s dotahem 2x výškově nastavitelná police LSD 1-600L Instal</t>
  </si>
  <si>
    <t>10100-005</t>
  </si>
  <si>
    <t>Doměr</t>
  </si>
  <si>
    <t>M903</t>
  </si>
  <si>
    <t>Místnost č. N2007</t>
  </si>
  <si>
    <t>Stůl jednostranný mycí pro práci ve stoje 5050/600/900</t>
  </si>
  <si>
    <t>10300-001</t>
  </si>
  <si>
    <t>Deska pracovní - dlažba keramická kyselinovzdorná formátu 300 x 300 mm, 1000/600/900</t>
  </si>
  <si>
    <t>10300-002</t>
  </si>
  <si>
    <t>Zvýšený okraj ke kyselinovzdorné dlažbě</t>
  </si>
  <si>
    <t>10300-003</t>
  </si>
  <si>
    <t>Výřez do pracovní desky pro kameninovou výlevku</t>
  </si>
  <si>
    <t>10300-004</t>
  </si>
  <si>
    <t>Výlevka kameninová 445/445/265</t>
  </si>
  <si>
    <t>10300-005</t>
  </si>
  <si>
    <t>10300-006</t>
  </si>
  <si>
    <t>Ventil laboratorní stojánkový pro dusík</t>
  </si>
  <si>
    <t>10300-007</t>
  </si>
  <si>
    <t>Skříňka laboratorní kombinovaná - 2x horní řadová zásuvka s plnovýsuvem, 2x dvířka s dotahem LSD 5-900 900/520/870</t>
  </si>
  <si>
    <t>10300-008</t>
  </si>
  <si>
    <t>Skříňka labroatorní zásuvková - 5x zásuvky s plnovýsuvem LSD 5-900 900/520/870</t>
  </si>
  <si>
    <t>10300-009</t>
  </si>
  <si>
    <t>Skříňka laboratorní kombinovaná - 1x zásuvka s plnovýsuvem, 1x dvířka s dotahem LSD 2-450P 450/520/870</t>
  </si>
  <si>
    <t>10300-010</t>
  </si>
  <si>
    <t>10300-011</t>
  </si>
  <si>
    <t>Skříňka laboratorní nástěnná - 2x dvířka s dotahem LSN 2-900 900/320/600</t>
  </si>
  <si>
    <t>104.1</t>
  </si>
  <si>
    <t>Digestoř laboratorní  1500/900/2250</t>
  </si>
  <si>
    <t>10400-001</t>
  </si>
  <si>
    <t>Digestoř plechová 1500/900/2250mm, výška 2250 mm,    3 x  el. zásuvka 230 V / IP 44, světlo,  vypínač osvětlení a ventilátoru, okno vertikálně i horizontálně posuvné, bezpečnostní sklo • pracovní plocha – dlažba keramická kyselinovzdorná + odpadní výpust</t>
  </si>
  <si>
    <t>10400-002</t>
  </si>
  <si>
    <t>Instalace pro digestoř - voda studená</t>
  </si>
  <si>
    <t>10400-003</t>
  </si>
  <si>
    <t>Instalace pro digestoř s regulací v rozsahu tlaku 0 - 10 bar - dusík</t>
  </si>
  <si>
    <t>10400-004</t>
  </si>
  <si>
    <t>Instalace pro digestoř s regulací v rozsahu tlaku 0 - 10 bar - Argon</t>
  </si>
  <si>
    <t>10400-005</t>
  </si>
  <si>
    <t>Instalace pro digestoř s regulací v rozsahu tlaku 0 - 10 bar - čistý Argon</t>
  </si>
  <si>
    <t>10400-006</t>
  </si>
  <si>
    <t>Vyložení vnitřního prostoru digestoře kyselinovzdornou dlažbou formátu 300 x 300 mm</t>
  </si>
  <si>
    <t>10400-007</t>
  </si>
  <si>
    <t>Prostor pod pracovní deskou digestoře 1290/500/770 - skříňka z lamina pro skaldování kyselin a louhů, s odtahem, bez ventilátoru, zámek</t>
  </si>
  <si>
    <t>10400-008</t>
  </si>
  <si>
    <t>Potrubí pro laboratorní použití, průměr 200 mm, pro propojení digestoře, odtahového dílu s vyústěním vzduchotechniky</t>
  </si>
  <si>
    <t>10400-009</t>
  </si>
  <si>
    <t>Flexibilní hadice pro laboratorní použití, půměr 75 mm - pro propojení skříňky pod digestoří, bezpečnostní skříně s  vyústěním vzduchotechniky</t>
  </si>
  <si>
    <t>10400-010</t>
  </si>
  <si>
    <t>T-kus, propojení hadic (s odbočkou)</t>
  </si>
  <si>
    <t>10400-011</t>
  </si>
  <si>
    <t>Ventilátor</t>
  </si>
  <si>
    <t>10400-012</t>
  </si>
  <si>
    <t>Regulace otáček ventilátoru</t>
  </si>
  <si>
    <t>104.2</t>
  </si>
  <si>
    <t>10401-001</t>
  </si>
  <si>
    <t>10401-002</t>
  </si>
  <si>
    <t>10401-003</t>
  </si>
  <si>
    <t>10401-004</t>
  </si>
  <si>
    <t>10401-005</t>
  </si>
  <si>
    <t>10401-006</t>
  </si>
  <si>
    <t>10401-007</t>
  </si>
  <si>
    <t>10401-008</t>
  </si>
  <si>
    <t>10401-009</t>
  </si>
  <si>
    <t>10401-010</t>
  </si>
  <si>
    <t>10401-011</t>
  </si>
  <si>
    <t>10401-012</t>
  </si>
  <si>
    <t>M904</t>
  </si>
  <si>
    <t>Místnost č. N2018</t>
  </si>
  <si>
    <t>201</t>
  </si>
  <si>
    <t>Stůl laboratorní jednostranný pro práci ve stoje 2270/750/900</t>
  </si>
  <si>
    <t>20100-001</t>
  </si>
  <si>
    <t>Deska pracovní - dlažba keramická kyselinovzdorná formátu 300 x 300 mm 1000/750/900</t>
  </si>
  <si>
    <t>20100-002</t>
  </si>
  <si>
    <t>Výřez do pracovní desky pro dřez</t>
  </si>
  <si>
    <t>20100-003</t>
  </si>
  <si>
    <t>Výlevka kameninová 500/500/250</t>
  </si>
  <si>
    <t>20100-004</t>
  </si>
  <si>
    <t>20100-005</t>
  </si>
  <si>
    <t>Armatura laboratorní stojánková pro studenou vodu</t>
  </si>
  <si>
    <t>20100-006</t>
  </si>
  <si>
    <t>Skříňka laboratorní instalační - 1x dvířka s dptahem + ocelová konstrukce pod výlevku LSD 1-600P Instal 600/520/870</t>
  </si>
  <si>
    <t>20100-007</t>
  </si>
  <si>
    <t>Konstrukce ocelová z profilu 30 x 30 mm PS-1050  1050/650/870</t>
  </si>
  <si>
    <t>20100-008</t>
  </si>
  <si>
    <t>Skříňka laboratorní zásuvková - 4x zásuvka s plnovýsuvem LSZ 4-600  600/520/870</t>
  </si>
  <si>
    <t>20100-009</t>
  </si>
  <si>
    <t>20100-010</t>
  </si>
  <si>
    <t>Skříňka nástěnná, otevřená, výškově nastavitelná police LSN - 550  550/320/480</t>
  </si>
  <si>
    <t>OST</t>
  </si>
  <si>
    <t>Ostatní</t>
  </si>
  <si>
    <t>301</t>
  </si>
  <si>
    <t>30100-001</t>
  </si>
  <si>
    <t>Montáž včetně instalačního materiálu</t>
  </si>
  <si>
    <t>158</t>
  </si>
  <si>
    <t>30100-002</t>
  </si>
  <si>
    <t>Doprava - Brno</t>
  </si>
  <si>
    <t>160</t>
  </si>
  <si>
    <t>30100-003</t>
  </si>
  <si>
    <t>Demontáž, přemístění, montáž stávající digestoře</t>
  </si>
  <si>
    <t>162</t>
  </si>
  <si>
    <t>30100-004</t>
  </si>
  <si>
    <t>Revize elektroinstalace</t>
  </si>
  <si>
    <t>164</t>
  </si>
  <si>
    <t>30100-005</t>
  </si>
  <si>
    <t>Ochrana dodávané části investičního mobiliáře</t>
  </si>
  <si>
    <t>-86737364</t>
  </si>
  <si>
    <t>30100-006</t>
  </si>
  <si>
    <t>Náhradní díly potřebné k opětovnému sestavení stávající digestoře</t>
  </si>
  <si>
    <t>-1891369362</t>
  </si>
  <si>
    <t>30100-007</t>
  </si>
  <si>
    <t xml:space="preserve">Úklid </t>
  </si>
  <si>
    <t>-55990023</t>
  </si>
  <si>
    <t>30100-008</t>
  </si>
  <si>
    <t>Dílenská dokumentace</t>
  </si>
  <si>
    <t>2097728975</t>
  </si>
  <si>
    <t>2 - Neinvestiční</t>
  </si>
  <si>
    <t>02.1 - Mobiliář</t>
  </si>
  <si>
    <t xml:space="preserve">    101.1 - Stůl vyšetřovací 1500/750/900</t>
  </si>
  <si>
    <t>M902 - Místnost č. N2008a</t>
  </si>
  <si>
    <t xml:space="preserve">    102 - Policový stojan 1190/510/1600</t>
  </si>
  <si>
    <t xml:space="preserve">    105 - Stůl laboratorní jednostranný pro práci ve stoje 1000/900/900</t>
  </si>
  <si>
    <t xml:space="preserve">    202 - Stůl jednostranný pro práci ve stoje 1500/750/900</t>
  </si>
  <si>
    <t xml:space="preserve">    203 - Skřínová sestava</t>
  </si>
  <si>
    <t xml:space="preserve">    204 - Stůl jednostranný pro práci v sedě 1700/750/750</t>
  </si>
  <si>
    <t xml:space="preserve">    205 - Stůl jednostranný pro práci v sedě 1000/750/750</t>
  </si>
  <si>
    <t xml:space="preserve">    206 - Stůl jednostranný pro práci v sedě 1600/700/750</t>
  </si>
  <si>
    <t xml:space="preserve">    207 - Stůl jednostranný pro práci v sedě 1200/700/750</t>
  </si>
  <si>
    <t xml:space="preserve">    208 - Stůl jednostranný pro práci v sedě 3600/750/750</t>
  </si>
  <si>
    <t xml:space="preserve">    210 - Skříňky a kontejnery</t>
  </si>
  <si>
    <t>101.1</t>
  </si>
  <si>
    <t>Stůl vyšetřovací 1500/750/900</t>
  </si>
  <si>
    <t>10101-001</t>
  </si>
  <si>
    <t>Deska pracovní - nerez AISI 304, celková tl. pracovní desky 30 mm</t>
  </si>
  <si>
    <t>-112698829</t>
  </si>
  <si>
    <t>10101-002</t>
  </si>
  <si>
    <t>Konstrukce ocelová z profilu 30 x 30 mm</t>
  </si>
  <si>
    <t>-115301941</t>
  </si>
  <si>
    <t>M902</t>
  </si>
  <si>
    <t>Místnost č. N2008a</t>
  </si>
  <si>
    <t>Policový stojan 1190/510/1600</t>
  </si>
  <si>
    <t>10200-001</t>
  </si>
  <si>
    <t>Stojan je konstruován k univerzálnímu uplatnění v zařízeních pro chov a držení malých laboratorních zvířat, v navazujících laboratořích a dalších pomocných prostorech, pojízdná úprava,  nerezový materiál, výška 1600 mm, 4 drátěné police, šířka police 510 mm, délka police 1190 mm</t>
  </si>
  <si>
    <t>-33541641</t>
  </si>
  <si>
    <t>Stůl laboratorní jednostranný pro práci ve stoje 1000/900/900</t>
  </si>
  <si>
    <t>10500-001</t>
  </si>
  <si>
    <t>Deska pacovní - dlažba keramická kyselinovzdorná formátu 300 x 300 mm 1000/900/30</t>
  </si>
  <si>
    <t>-553211478</t>
  </si>
  <si>
    <t>10500-002</t>
  </si>
  <si>
    <t>Konstrukce ocelová z profilu 30 x 30 mm PS-1000   1000X800X870mm</t>
  </si>
  <si>
    <t>1629576825</t>
  </si>
  <si>
    <t>10500-003</t>
  </si>
  <si>
    <t>Skříňka nástěnná, otevřená, výškově nastavitelná police 500/320/480mm</t>
  </si>
  <si>
    <t>-1614372732</t>
  </si>
  <si>
    <t>202</t>
  </si>
  <si>
    <t>Stůl jednostranný pro práci ve stoje 1500/750/900</t>
  </si>
  <si>
    <t>20200-001</t>
  </si>
  <si>
    <t>Deska pracovní - lamino soulep tl. 36 mm  1000/750/36</t>
  </si>
  <si>
    <t>-1619703411</t>
  </si>
  <si>
    <t>20200-002</t>
  </si>
  <si>
    <t>-829000808</t>
  </si>
  <si>
    <t>20200-003</t>
  </si>
  <si>
    <t>Konstrukce ocelová z profilu 30 x 30 mm PS-1500   1500/650/860</t>
  </si>
  <si>
    <t>875049630</t>
  </si>
  <si>
    <t>203</t>
  </si>
  <si>
    <t>Skřínová sestava</t>
  </si>
  <si>
    <t>20300-001</t>
  </si>
  <si>
    <t>Skříň úložná - 4x plné dveře s dotahem SKP 2-880   880/420/2000</t>
  </si>
  <si>
    <t>1722243668</t>
  </si>
  <si>
    <t>20300-002</t>
  </si>
  <si>
    <t>Skříň úložná - 2x plné dveře s dotahem SKP 2-450 P   880/420/2000</t>
  </si>
  <si>
    <t>1800453514</t>
  </si>
  <si>
    <t>20300-003</t>
  </si>
  <si>
    <t>Skříň vestavná do výklenku + úprava zadní části představné skříně (levá část celé skříňové sestavy)  1330</t>
  </si>
  <si>
    <t>-1648657478</t>
  </si>
  <si>
    <t>20300-004</t>
  </si>
  <si>
    <t>Skříňový nástavec - 2x plné dveře s dotahem SKN -880 880/420/600</t>
  </si>
  <si>
    <t>-4544707</t>
  </si>
  <si>
    <t>20300-005</t>
  </si>
  <si>
    <t>Skříňový nástavec - 1x plné dveře s dotahem SKN 1-450 P 450/420/600</t>
  </si>
  <si>
    <t>-671018392</t>
  </si>
  <si>
    <t>204</t>
  </si>
  <si>
    <t>Stůl jednostranný pro práci v sedě 1700/750/750</t>
  </si>
  <si>
    <t>20400-001</t>
  </si>
  <si>
    <t>Deska pracovní - lamino soulep tl. 36 mm 1000/700/36</t>
  </si>
  <si>
    <t>382833902</t>
  </si>
  <si>
    <t>20400-002</t>
  </si>
  <si>
    <t>-969925761</t>
  </si>
  <si>
    <t>20400-003</t>
  </si>
  <si>
    <t>Konstrukce ocelová z profilu 30 x 30 mm PS-1700   1700/650/710</t>
  </si>
  <si>
    <t>-2080571039</t>
  </si>
  <si>
    <t>205</t>
  </si>
  <si>
    <t>Stůl jednostranný pro práci v sedě 1000/750/750</t>
  </si>
  <si>
    <t>20500-001</t>
  </si>
  <si>
    <t>-1714410092</t>
  </si>
  <si>
    <t>20500-002</t>
  </si>
  <si>
    <t>Konstrukce ocelová z profilu 30 x 30 mm PS-1000   1000/650/710</t>
  </si>
  <si>
    <t>-877235004</t>
  </si>
  <si>
    <t>206</t>
  </si>
  <si>
    <t>Stůl jednostranný pro práci v sedě 1600/700/750</t>
  </si>
  <si>
    <t>20600-001</t>
  </si>
  <si>
    <t>2078322278</t>
  </si>
  <si>
    <t>20600-002</t>
  </si>
  <si>
    <t>Konstrukce ocelová z profilu 30 x 30 mm  PS-1600  1600/600/710</t>
  </si>
  <si>
    <t>-1146172757</t>
  </si>
  <si>
    <t>207</t>
  </si>
  <si>
    <t>Stůl jednostranný pro práci v sedě 1200/700/750</t>
  </si>
  <si>
    <t>20700-001</t>
  </si>
  <si>
    <t>521820367</t>
  </si>
  <si>
    <t>20700-002</t>
  </si>
  <si>
    <t>Konstrukce ocelová z profilu 30 x 30 mm PS-120  1200/600/710</t>
  </si>
  <si>
    <t>-101347760</t>
  </si>
  <si>
    <t>208</t>
  </si>
  <si>
    <t>Stůl jednostranný pro práci v sedě 3600/750/750</t>
  </si>
  <si>
    <t>20800-001</t>
  </si>
  <si>
    <t>1649304805</t>
  </si>
  <si>
    <t>20800-002</t>
  </si>
  <si>
    <t>Konstrukce ocelová z profilu 30 x 30 mm PS-1500 1500/650/710</t>
  </si>
  <si>
    <t>-389568290</t>
  </si>
  <si>
    <t>210</t>
  </si>
  <si>
    <t>Skříňky a kontejnery</t>
  </si>
  <si>
    <t>21000-001</t>
  </si>
  <si>
    <t>Skříňka vestavná - do výklenku, otevřené provedení, výškově nastavitelné police, nutné doměření na místě realizace - vysoké provedení - ledá pozice</t>
  </si>
  <si>
    <t>1886192241</t>
  </si>
  <si>
    <t>21000-002</t>
  </si>
  <si>
    <t>Skříňka vestavná - do výklenku, otevřené provedení, výškově nastavitelné police, nutné doměření na místě realizace - nízké provedení - pravá pozice</t>
  </si>
  <si>
    <t>-478538130</t>
  </si>
  <si>
    <t>21000-003</t>
  </si>
  <si>
    <t>Kontejner pojízdný, zásuvkový - 4x zásuvka s plnovýsuvem, 4x kolečka, 2 ks s brzdou  450/500/620</t>
  </si>
  <si>
    <t>-706610504</t>
  </si>
  <si>
    <t>-121111548</t>
  </si>
  <si>
    <t>622564294</t>
  </si>
  <si>
    <t>-1390109594</t>
  </si>
  <si>
    <t>234597703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</si>
</sst>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3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3" fillId="4" borderId="0" xfId="0" applyFont="1" applyFill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 applyProtection="1">
      <alignment horizontal="center" vertical="center" wrapText="1"/>
      <protection locked="0"/>
    </xf>
    <xf numFmtId="0" fontId="13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5" fillId="0" borderId="0" xfId="0" applyNumberFormat="1" applyFont="1" applyAlignment="1"/>
    <xf numFmtId="166" fontId="18" fillId="0" borderId="12" xfId="0" applyNumberFormat="1" applyFont="1" applyBorder="1" applyAlignment="1"/>
    <xf numFmtId="166" fontId="18" fillId="0" borderId="13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49" fontId="13" fillId="0" borderId="22" xfId="0" applyNumberFormat="1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center" vertical="center" wrapText="1"/>
      <protection locked="0"/>
    </xf>
    <xf numFmtId="167" fontId="13" fillId="0" borderId="22" xfId="0" applyNumberFormat="1" applyFont="1" applyBorder="1" applyAlignment="1" applyProtection="1">
      <alignment vertical="center"/>
      <protection locked="0"/>
    </xf>
    <xf numFmtId="4" fontId="13" fillId="3" borderId="22" xfId="0" applyNumberFormat="1" applyFont="1" applyFill="1" applyBorder="1" applyAlignment="1" applyProtection="1">
      <alignment vertical="center"/>
      <protection locked="0"/>
    </xf>
    <xf numFmtId="4" fontId="13" fillId="0" borderId="22" xfId="0" applyNumberFormat="1" applyFont="1" applyBorder="1" applyAlignment="1" applyProtection="1">
      <alignment vertical="center"/>
      <protection locked="0"/>
    </xf>
    <xf numFmtId="0" fontId="14" fillId="3" borderId="14" xfId="0" applyFont="1" applyFill="1" applyBorder="1" applyAlignment="1" applyProtection="1">
      <alignment horizontal="left" vertical="center"/>
      <protection locked="0"/>
    </xf>
    <xf numFmtId="0" fontId="14" fillId="0" borderId="0" xfId="0" applyFont="1" applyBorder="1" applyAlignment="1">
      <alignment horizontal="center" vertical="center"/>
    </xf>
    <xf numFmtId="166" fontId="14" fillId="0" borderId="0" xfId="0" applyNumberFormat="1" applyFont="1" applyBorder="1" applyAlignment="1">
      <alignment vertical="center"/>
    </xf>
    <xf numFmtId="166" fontId="14" fillId="0" borderId="15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4" fillId="3" borderId="19" xfId="0" applyFont="1" applyFill="1" applyBorder="1" applyAlignment="1" applyProtection="1">
      <alignment horizontal="left" vertical="center"/>
      <protection locked="0"/>
    </xf>
    <xf numFmtId="0" fontId="1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4" fillId="0" borderId="20" xfId="0" applyNumberFormat="1" applyFont="1" applyBorder="1" applyAlignment="1">
      <alignment vertical="center"/>
    </xf>
    <xf numFmtId="166" fontId="14" fillId="0" borderId="21" xfId="0" applyNumberFormat="1" applyFont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workbookViewId="0"/>
  </sheetViews>
  <sheetFormatPr defaultRowHeight="14.4" x14ac:dyDescent="0.2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3.5703125" style="1" customWidth="1"/>
    <col min="7" max="7" width="6" style="1" customWidth="1"/>
    <col min="8" max="8" width="9.85546875" style="1" customWidth="1"/>
    <col min="9" max="9" width="17.28515625" style="41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 x14ac:dyDescent="0.2">
      <c r="I2" s="41"/>
      <c r="L2" s="127" t="s">
        <v>2</v>
      </c>
      <c r="M2" s="128"/>
      <c r="N2" s="128"/>
      <c r="O2" s="128"/>
      <c r="P2" s="128"/>
      <c r="Q2" s="128"/>
      <c r="R2" s="128"/>
      <c r="S2" s="128"/>
      <c r="T2" s="128"/>
      <c r="U2" s="128"/>
      <c r="V2" s="128"/>
      <c r="AT2" s="8" t="s">
        <v>46</v>
      </c>
    </row>
    <row r="3" spans="1:46" s="1" customFormat="1" ht="6.9" customHeight="1" x14ac:dyDescent="0.2">
      <c r="B3" s="9"/>
      <c r="C3" s="10"/>
      <c r="D3" s="10"/>
      <c r="E3" s="10"/>
      <c r="F3" s="10"/>
      <c r="G3" s="10"/>
      <c r="H3" s="10"/>
      <c r="I3" s="42"/>
      <c r="J3" s="10"/>
      <c r="K3" s="10"/>
      <c r="L3" s="11"/>
      <c r="AT3" s="8" t="s">
        <v>44</v>
      </c>
    </row>
    <row r="4" spans="1:46" s="1" customFormat="1" ht="24.9" customHeight="1" x14ac:dyDescent="0.2">
      <c r="B4" s="11"/>
      <c r="D4" s="12" t="s">
        <v>48</v>
      </c>
      <c r="I4" s="41"/>
      <c r="L4" s="11"/>
      <c r="M4" s="43" t="s">
        <v>5</v>
      </c>
      <c r="AT4" s="8" t="s">
        <v>1</v>
      </c>
    </row>
    <row r="5" spans="1:46" s="1" customFormat="1" ht="6.9" customHeight="1" x14ac:dyDescent="0.2">
      <c r="B5" s="11"/>
      <c r="I5" s="41"/>
      <c r="L5" s="11"/>
    </row>
    <row r="6" spans="1:46" s="1" customFormat="1" ht="12" customHeight="1" x14ac:dyDescent="0.2">
      <c r="B6" s="11"/>
      <c r="D6" s="14" t="s">
        <v>6</v>
      </c>
      <c r="I6" s="41"/>
      <c r="L6" s="11"/>
    </row>
    <row r="7" spans="1:46" s="1" customFormat="1" ht="24" customHeight="1" x14ac:dyDescent="0.2">
      <c r="B7" s="11"/>
      <c r="E7" s="132" t="e">
        <f>#REF!</f>
        <v>#REF!</v>
      </c>
      <c r="F7" s="133"/>
      <c r="G7" s="133"/>
      <c r="H7" s="133"/>
      <c r="I7" s="41"/>
      <c r="L7" s="11"/>
    </row>
    <row r="8" spans="1:46" ht="13.2" x14ac:dyDescent="0.2">
      <c r="B8" s="11"/>
      <c r="D8" s="14" t="s">
        <v>49</v>
      </c>
      <c r="L8" s="11"/>
    </row>
    <row r="9" spans="1:46" s="1" customFormat="1" ht="14.4" customHeight="1" x14ac:dyDescent="0.2">
      <c r="B9" s="11"/>
      <c r="E9" s="132" t="s">
        <v>50</v>
      </c>
      <c r="F9" s="128"/>
      <c r="G9" s="128"/>
      <c r="H9" s="128"/>
      <c r="I9" s="41"/>
      <c r="L9" s="11"/>
    </row>
    <row r="10" spans="1:46" s="1" customFormat="1" ht="12" customHeight="1" x14ac:dyDescent="0.2">
      <c r="B10" s="11"/>
      <c r="D10" s="14" t="s">
        <v>51</v>
      </c>
      <c r="I10" s="41"/>
      <c r="L10" s="11"/>
    </row>
    <row r="11" spans="1:46" s="2" customFormat="1" ht="24" customHeight="1" x14ac:dyDescent="0.2">
      <c r="A11" s="17"/>
      <c r="B11" s="18"/>
      <c r="C11" s="17"/>
      <c r="D11" s="17"/>
      <c r="E11" s="134" t="s">
        <v>52</v>
      </c>
      <c r="F11" s="135"/>
      <c r="G11" s="135"/>
      <c r="H11" s="135"/>
      <c r="I11" s="45"/>
      <c r="J11" s="17"/>
      <c r="K11" s="17"/>
      <c r="L11" s="21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46" s="2" customFormat="1" ht="12" customHeight="1" x14ac:dyDescent="0.2">
      <c r="A12" s="17"/>
      <c r="B12" s="18"/>
      <c r="C12" s="17"/>
      <c r="D12" s="14" t="s">
        <v>53</v>
      </c>
      <c r="E12" s="17"/>
      <c r="F12" s="17"/>
      <c r="G12" s="17"/>
      <c r="H12" s="17"/>
      <c r="I12" s="45"/>
      <c r="J12" s="17"/>
      <c r="K12" s="17"/>
      <c r="L12" s="21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46" s="2" customFormat="1" ht="14.4" customHeight="1" x14ac:dyDescent="0.2">
      <c r="A13" s="17"/>
      <c r="B13" s="18"/>
      <c r="C13" s="17"/>
      <c r="D13" s="17"/>
      <c r="E13" s="129" t="s">
        <v>156</v>
      </c>
      <c r="F13" s="135"/>
      <c r="G13" s="135"/>
      <c r="H13" s="135"/>
      <c r="I13" s="45"/>
      <c r="J13" s="17"/>
      <c r="K13" s="17"/>
      <c r="L13" s="21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46" s="2" customFormat="1" ht="10.199999999999999" x14ac:dyDescent="0.2">
      <c r="A14" s="17"/>
      <c r="B14" s="18"/>
      <c r="C14" s="17"/>
      <c r="D14" s="17"/>
      <c r="E14" s="17"/>
      <c r="F14" s="17"/>
      <c r="G14" s="17"/>
      <c r="H14" s="17"/>
      <c r="I14" s="45"/>
      <c r="J14" s="17"/>
      <c r="K14" s="17"/>
      <c r="L14" s="21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46" s="2" customFormat="1" ht="12" customHeight="1" x14ac:dyDescent="0.2">
      <c r="A15" s="17"/>
      <c r="B15" s="18"/>
      <c r="C15" s="17"/>
      <c r="D15" s="14" t="s">
        <v>7</v>
      </c>
      <c r="E15" s="17"/>
      <c r="F15" s="13" t="s">
        <v>0</v>
      </c>
      <c r="G15" s="17"/>
      <c r="H15" s="17"/>
      <c r="I15" s="46" t="s">
        <v>8</v>
      </c>
      <c r="J15" s="13" t="s">
        <v>0</v>
      </c>
      <c r="K15" s="17"/>
      <c r="L15" s="21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pans="1:46" s="2" customFormat="1" ht="12" customHeight="1" x14ac:dyDescent="0.2">
      <c r="A16" s="17"/>
      <c r="B16" s="18"/>
      <c r="C16" s="17"/>
      <c r="D16" s="14" t="s">
        <v>9</v>
      </c>
      <c r="E16" s="17"/>
      <c r="F16" s="13" t="s">
        <v>10</v>
      </c>
      <c r="G16" s="17"/>
      <c r="H16" s="17"/>
      <c r="I16" s="46" t="s">
        <v>11</v>
      </c>
      <c r="J16" s="30" t="e">
        <f>#REF!</f>
        <v>#REF!</v>
      </c>
      <c r="K16" s="17"/>
      <c r="L16" s="21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pans="1:31" s="2" customFormat="1" ht="10.8" customHeight="1" x14ac:dyDescent="0.2">
      <c r="A17" s="17"/>
      <c r="B17" s="18"/>
      <c r="C17" s="17"/>
      <c r="D17" s="17"/>
      <c r="E17" s="17"/>
      <c r="F17" s="17"/>
      <c r="G17" s="17"/>
      <c r="H17" s="17"/>
      <c r="I17" s="45"/>
      <c r="J17" s="17"/>
      <c r="K17" s="17"/>
      <c r="L17" s="21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pans="1:31" s="2" customFormat="1" ht="12" customHeight="1" x14ac:dyDescent="0.2">
      <c r="A18" s="17"/>
      <c r="B18" s="18"/>
      <c r="C18" s="17"/>
      <c r="D18" s="14" t="s">
        <v>12</v>
      </c>
      <c r="E18" s="17"/>
      <c r="F18" s="17"/>
      <c r="G18" s="17"/>
      <c r="H18" s="17"/>
      <c r="I18" s="46" t="s">
        <v>13</v>
      </c>
      <c r="J18" s="13" t="e">
        <f>IF(#REF!="","",#REF!)</f>
        <v>#REF!</v>
      </c>
      <c r="K18" s="17"/>
      <c r="L18" s="21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pans="1:31" s="2" customFormat="1" ht="18" customHeight="1" x14ac:dyDescent="0.2">
      <c r="A19" s="17"/>
      <c r="B19" s="18"/>
      <c r="C19" s="17"/>
      <c r="D19" s="17"/>
      <c r="E19" s="13" t="e">
        <f>IF(#REF!="","",#REF!)</f>
        <v>#REF!</v>
      </c>
      <c r="F19" s="17"/>
      <c r="G19" s="17"/>
      <c r="H19" s="17"/>
      <c r="I19" s="46" t="s">
        <v>14</v>
      </c>
      <c r="J19" s="13" t="e">
        <f>IF(#REF!="","",#REF!)</f>
        <v>#REF!</v>
      </c>
      <c r="K19" s="17"/>
      <c r="L19" s="21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s="2" customFormat="1" ht="6.9" customHeight="1" x14ac:dyDescent="0.2">
      <c r="A20" s="17"/>
      <c r="B20" s="18"/>
      <c r="C20" s="17"/>
      <c r="D20" s="17"/>
      <c r="E20" s="17"/>
      <c r="F20" s="17"/>
      <c r="G20" s="17"/>
      <c r="H20" s="17"/>
      <c r="I20" s="45"/>
      <c r="J20" s="17"/>
      <c r="K20" s="17"/>
      <c r="L20" s="21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pans="1:31" s="2" customFormat="1" ht="12" customHeight="1" x14ac:dyDescent="0.2">
      <c r="A21" s="17"/>
      <c r="B21" s="18"/>
      <c r="C21" s="17"/>
      <c r="D21" s="14" t="s">
        <v>15</v>
      </c>
      <c r="E21" s="17"/>
      <c r="F21" s="17"/>
      <c r="G21" s="17"/>
      <c r="H21" s="17"/>
      <c r="I21" s="46" t="s">
        <v>13</v>
      </c>
      <c r="J21" s="15" t="e">
        <f>#REF!</f>
        <v>#REF!</v>
      </c>
      <c r="K21" s="17"/>
      <c r="L21" s="21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pans="1:31" s="2" customFormat="1" ht="18" customHeight="1" x14ac:dyDescent="0.2">
      <c r="A22" s="17"/>
      <c r="B22" s="18"/>
      <c r="C22" s="17"/>
      <c r="D22" s="17"/>
      <c r="E22" s="136" t="e">
        <f>#REF!</f>
        <v>#REF!</v>
      </c>
      <c r="F22" s="130"/>
      <c r="G22" s="130"/>
      <c r="H22" s="130"/>
      <c r="I22" s="46" t="s">
        <v>14</v>
      </c>
      <c r="J22" s="15" t="e">
        <f>#REF!</f>
        <v>#REF!</v>
      </c>
      <c r="K22" s="17"/>
      <c r="L22" s="21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pans="1:31" s="2" customFormat="1" ht="6.9" customHeight="1" x14ac:dyDescent="0.2">
      <c r="A23" s="17"/>
      <c r="B23" s="18"/>
      <c r="C23" s="17"/>
      <c r="D23" s="17"/>
      <c r="E23" s="17"/>
      <c r="F23" s="17"/>
      <c r="G23" s="17"/>
      <c r="H23" s="17"/>
      <c r="I23" s="45"/>
      <c r="J23" s="17"/>
      <c r="K23" s="17"/>
      <c r="L23" s="21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s="2" customFormat="1" ht="12" customHeight="1" x14ac:dyDescent="0.2">
      <c r="A24" s="17"/>
      <c r="B24" s="18"/>
      <c r="C24" s="17"/>
      <c r="D24" s="14" t="s">
        <v>16</v>
      </c>
      <c r="E24" s="17"/>
      <c r="F24" s="17"/>
      <c r="G24" s="17"/>
      <c r="H24" s="17"/>
      <c r="I24" s="46" t="s">
        <v>13</v>
      </c>
      <c r="J24" s="13" t="e">
        <f>IF(#REF!="","",#REF!)</f>
        <v>#REF!</v>
      </c>
      <c r="K24" s="17"/>
      <c r="L24" s="21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31" s="2" customFormat="1" ht="18" customHeight="1" x14ac:dyDescent="0.2">
      <c r="A25" s="17"/>
      <c r="B25" s="18"/>
      <c r="C25" s="17"/>
      <c r="D25" s="17"/>
      <c r="E25" s="13" t="e">
        <f>IF(#REF!="","",#REF!)</f>
        <v>#REF!</v>
      </c>
      <c r="F25" s="17"/>
      <c r="G25" s="17"/>
      <c r="H25" s="17"/>
      <c r="I25" s="46" t="s">
        <v>14</v>
      </c>
      <c r="J25" s="13" t="e">
        <f>IF(#REF!="","",#REF!)</f>
        <v>#REF!</v>
      </c>
      <c r="K25" s="17"/>
      <c r="L25" s="21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pans="1:31" s="2" customFormat="1" ht="6.9" customHeight="1" x14ac:dyDescent="0.2">
      <c r="A26" s="17"/>
      <c r="B26" s="18"/>
      <c r="C26" s="17"/>
      <c r="D26" s="17"/>
      <c r="E26" s="17"/>
      <c r="F26" s="17"/>
      <c r="G26" s="17"/>
      <c r="H26" s="17"/>
      <c r="I26" s="45"/>
      <c r="J26" s="17"/>
      <c r="K26" s="17"/>
      <c r="L26" s="21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pans="1:31" s="2" customFormat="1" ht="12" customHeight="1" x14ac:dyDescent="0.2">
      <c r="A27" s="17"/>
      <c r="B27" s="18"/>
      <c r="C27" s="17"/>
      <c r="D27" s="14" t="s">
        <v>17</v>
      </c>
      <c r="E27" s="17"/>
      <c r="F27" s="17"/>
      <c r="G27" s="17"/>
      <c r="H27" s="17"/>
      <c r="I27" s="46" t="s">
        <v>13</v>
      </c>
      <c r="J27" s="13" t="e">
        <f>IF(#REF!="","",#REF!)</f>
        <v>#REF!</v>
      </c>
      <c r="K27" s="17"/>
      <c r="L27" s="21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</row>
    <row r="28" spans="1:31" s="2" customFormat="1" ht="18" customHeight="1" x14ac:dyDescent="0.2">
      <c r="A28" s="17"/>
      <c r="B28" s="18"/>
      <c r="C28" s="17"/>
      <c r="D28" s="17"/>
      <c r="E28" s="13" t="e">
        <f>IF(#REF!="","",#REF!)</f>
        <v>#REF!</v>
      </c>
      <c r="F28" s="17"/>
      <c r="G28" s="17"/>
      <c r="H28" s="17"/>
      <c r="I28" s="46" t="s">
        <v>14</v>
      </c>
      <c r="J28" s="13" t="e">
        <f>IF(#REF!="","",#REF!)</f>
        <v>#REF!</v>
      </c>
      <c r="K28" s="17"/>
      <c r="L28" s="21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31" s="2" customFormat="1" ht="6.9" customHeight="1" x14ac:dyDescent="0.2">
      <c r="A29" s="17"/>
      <c r="B29" s="18"/>
      <c r="C29" s="17"/>
      <c r="D29" s="17"/>
      <c r="E29" s="17"/>
      <c r="F29" s="17"/>
      <c r="G29" s="17"/>
      <c r="H29" s="17"/>
      <c r="I29" s="45"/>
      <c r="J29" s="17"/>
      <c r="K29" s="17"/>
      <c r="L29" s="21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pans="1:31" s="2" customFormat="1" ht="12" customHeight="1" x14ac:dyDescent="0.2">
      <c r="A30" s="17"/>
      <c r="B30" s="18"/>
      <c r="C30" s="17"/>
      <c r="D30" s="14" t="s">
        <v>18</v>
      </c>
      <c r="E30" s="17"/>
      <c r="F30" s="17"/>
      <c r="G30" s="17"/>
      <c r="H30" s="17"/>
      <c r="I30" s="45"/>
      <c r="J30" s="17"/>
      <c r="K30" s="17"/>
      <c r="L30" s="21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31" s="3" customFormat="1" ht="14.4" customHeight="1" x14ac:dyDescent="0.2">
      <c r="A31" s="47"/>
      <c r="B31" s="48"/>
      <c r="C31" s="47"/>
      <c r="D31" s="47"/>
      <c r="E31" s="131" t="s">
        <v>0</v>
      </c>
      <c r="F31" s="131"/>
      <c r="G31" s="131"/>
      <c r="H31" s="131"/>
      <c r="I31" s="49"/>
      <c r="J31" s="47"/>
      <c r="K31" s="47"/>
      <c r="L31" s="50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</row>
    <row r="32" spans="1:31" s="2" customFormat="1" ht="6.9" customHeight="1" x14ac:dyDescent="0.2">
      <c r="A32" s="17"/>
      <c r="B32" s="18"/>
      <c r="C32" s="17"/>
      <c r="D32" s="17"/>
      <c r="E32" s="17"/>
      <c r="F32" s="17"/>
      <c r="G32" s="17"/>
      <c r="H32" s="17"/>
      <c r="I32" s="45"/>
      <c r="J32" s="17"/>
      <c r="K32" s="17"/>
      <c r="L32" s="21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31" s="2" customFormat="1" ht="6.9" customHeight="1" x14ac:dyDescent="0.2">
      <c r="A33" s="17"/>
      <c r="B33" s="18"/>
      <c r="C33" s="17"/>
      <c r="D33" s="38"/>
      <c r="E33" s="38"/>
      <c r="F33" s="38"/>
      <c r="G33" s="38"/>
      <c r="H33" s="38"/>
      <c r="I33" s="51"/>
      <c r="J33" s="38"/>
      <c r="K33" s="38"/>
      <c r="L33" s="21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pans="1:31" s="2" customFormat="1" ht="25.35" customHeight="1" x14ac:dyDescent="0.2">
      <c r="A34" s="17"/>
      <c r="B34" s="18"/>
      <c r="C34" s="17"/>
      <c r="D34" s="52" t="s">
        <v>19</v>
      </c>
      <c r="E34" s="17"/>
      <c r="F34" s="17"/>
      <c r="G34" s="17"/>
      <c r="H34" s="17"/>
      <c r="I34" s="45"/>
      <c r="J34" s="40">
        <f>ROUND(J134, 2)</f>
        <v>0</v>
      </c>
      <c r="K34" s="17"/>
      <c r="L34" s="21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pans="1:31" s="2" customFormat="1" ht="6.9" customHeight="1" x14ac:dyDescent="0.2">
      <c r="A35" s="17"/>
      <c r="B35" s="18"/>
      <c r="C35" s="17"/>
      <c r="D35" s="38"/>
      <c r="E35" s="38"/>
      <c r="F35" s="38"/>
      <c r="G35" s="38"/>
      <c r="H35" s="38"/>
      <c r="I35" s="51"/>
      <c r="J35" s="38"/>
      <c r="K35" s="38"/>
      <c r="L35" s="21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pans="1:31" s="2" customFormat="1" ht="14.4" customHeight="1" x14ac:dyDescent="0.2">
      <c r="A36" s="17"/>
      <c r="B36" s="18"/>
      <c r="C36" s="17"/>
      <c r="D36" s="17"/>
      <c r="E36" s="17"/>
      <c r="F36" s="20" t="s">
        <v>21</v>
      </c>
      <c r="G36" s="17"/>
      <c r="H36" s="17"/>
      <c r="I36" s="53" t="s">
        <v>20</v>
      </c>
      <c r="J36" s="20" t="s">
        <v>22</v>
      </c>
      <c r="K36" s="17"/>
      <c r="L36" s="21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pans="1:31" s="2" customFormat="1" ht="14.4" customHeight="1" x14ac:dyDescent="0.2">
      <c r="A37" s="17"/>
      <c r="B37" s="18"/>
      <c r="C37" s="17"/>
      <c r="D37" s="44" t="s">
        <v>23</v>
      </c>
      <c r="E37" s="14" t="s">
        <v>24</v>
      </c>
      <c r="F37" s="54">
        <f>ROUND((SUM(BE134:BE202)),  2)</f>
        <v>0</v>
      </c>
      <c r="G37" s="17"/>
      <c r="H37" s="17"/>
      <c r="I37" s="55">
        <v>0.21</v>
      </c>
      <c r="J37" s="54">
        <f>ROUND(((SUM(BE134:BE202))*I37),  2)</f>
        <v>0</v>
      </c>
      <c r="K37" s="17"/>
      <c r="L37" s="21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pans="1:31" s="2" customFormat="1" ht="14.4" customHeight="1" x14ac:dyDescent="0.2">
      <c r="A38" s="17"/>
      <c r="B38" s="18"/>
      <c r="C38" s="17"/>
      <c r="D38" s="17"/>
      <c r="E38" s="14" t="s">
        <v>25</v>
      </c>
      <c r="F38" s="54">
        <f>ROUND((SUM(BF134:BF202)),  2)</f>
        <v>0</v>
      </c>
      <c r="G38" s="17"/>
      <c r="H38" s="17"/>
      <c r="I38" s="55">
        <v>0.15</v>
      </c>
      <c r="J38" s="54">
        <f>ROUND(((SUM(BF134:BF202))*I38),  2)</f>
        <v>0</v>
      </c>
      <c r="K38" s="17"/>
      <c r="L38" s="21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31" s="2" customFormat="1" ht="14.4" hidden="1" customHeight="1" x14ac:dyDescent="0.2">
      <c r="A39" s="17"/>
      <c r="B39" s="18"/>
      <c r="C39" s="17"/>
      <c r="D39" s="17"/>
      <c r="E39" s="14" t="s">
        <v>26</v>
      </c>
      <c r="F39" s="54">
        <f>ROUND((SUM(BG134:BG202)),  2)</f>
        <v>0</v>
      </c>
      <c r="G39" s="17"/>
      <c r="H39" s="17"/>
      <c r="I39" s="55">
        <v>0.21</v>
      </c>
      <c r="J39" s="54">
        <f>0</f>
        <v>0</v>
      </c>
      <c r="K39" s="17"/>
      <c r="L39" s="21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pans="1:31" s="2" customFormat="1" ht="14.4" hidden="1" customHeight="1" x14ac:dyDescent="0.2">
      <c r="A40" s="17"/>
      <c r="B40" s="18"/>
      <c r="C40" s="17"/>
      <c r="D40" s="17"/>
      <c r="E40" s="14" t="s">
        <v>27</v>
      </c>
      <c r="F40" s="54">
        <f>ROUND((SUM(BH134:BH202)),  2)</f>
        <v>0</v>
      </c>
      <c r="G40" s="17"/>
      <c r="H40" s="17"/>
      <c r="I40" s="55">
        <v>0.15</v>
      </c>
      <c r="J40" s="54">
        <f>0</f>
        <v>0</v>
      </c>
      <c r="K40" s="17"/>
      <c r="L40" s="21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spans="1:31" s="2" customFormat="1" ht="14.4" hidden="1" customHeight="1" x14ac:dyDescent="0.2">
      <c r="A41" s="17"/>
      <c r="B41" s="18"/>
      <c r="C41" s="17"/>
      <c r="D41" s="17"/>
      <c r="E41" s="14" t="s">
        <v>28</v>
      </c>
      <c r="F41" s="54">
        <f>ROUND((SUM(BI134:BI202)),  2)</f>
        <v>0</v>
      </c>
      <c r="G41" s="17"/>
      <c r="H41" s="17"/>
      <c r="I41" s="55">
        <v>0</v>
      </c>
      <c r="J41" s="54">
        <f>0</f>
        <v>0</v>
      </c>
      <c r="K41" s="17"/>
      <c r="L41" s="21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</row>
    <row r="42" spans="1:31" s="2" customFormat="1" ht="6.9" customHeight="1" x14ac:dyDescent="0.2">
      <c r="A42" s="17"/>
      <c r="B42" s="18"/>
      <c r="C42" s="17"/>
      <c r="D42" s="17"/>
      <c r="E42" s="17"/>
      <c r="F42" s="17"/>
      <c r="G42" s="17"/>
      <c r="H42" s="17"/>
      <c r="I42" s="45"/>
      <c r="J42" s="17"/>
      <c r="K42" s="17"/>
      <c r="L42" s="21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</row>
    <row r="43" spans="1:31" s="2" customFormat="1" ht="25.35" customHeight="1" x14ac:dyDescent="0.2">
      <c r="A43" s="17"/>
      <c r="B43" s="18"/>
      <c r="C43" s="56"/>
      <c r="D43" s="57" t="s">
        <v>29</v>
      </c>
      <c r="E43" s="33"/>
      <c r="F43" s="33"/>
      <c r="G43" s="58" t="s">
        <v>30</v>
      </c>
      <c r="H43" s="59" t="s">
        <v>31</v>
      </c>
      <c r="I43" s="60"/>
      <c r="J43" s="61">
        <f>SUM(J34:J41)</f>
        <v>0</v>
      </c>
      <c r="K43" s="62"/>
      <c r="L43" s="21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</row>
    <row r="44" spans="1:31" s="2" customFormat="1" ht="14.4" customHeight="1" x14ac:dyDescent="0.2">
      <c r="A44" s="17"/>
      <c r="B44" s="18"/>
      <c r="C44" s="17"/>
      <c r="D44" s="17"/>
      <c r="E44" s="17"/>
      <c r="F44" s="17"/>
      <c r="G44" s="17"/>
      <c r="H44" s="17"/>
      <c r="I44" s="45"/>
      <c r="J44" s="17"/>
      <c r="K44" s="17"/>
      <c r="L44" s="21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</row>
    <row r="45" spans="1:31" s="1" customFormat="1" ht="14.4" customHeight="1" x14ac:dyDescent="0.2">
      <c r="B45" s="11"/>
      <c r="I45" s="41"/>
      <c r="L45" s="11"/>
    </row>
    <row r="46" spans="1:31" s="1" customFormat="1" ht="14.4" customHeight="1" x14ac:dyDescent="0.2">
      <c r="B46" s="11"/>
      <c r="I46" s="41"/>
      <c r="L46" s="11"/>
    </row>
    <row r="47" spans="1:31" s="1" customFormat="1" ht="14.4" customHeight="1" x14ac:dyDescent="0.2">
      <c r="B47" s="11"/>
      <c r="I47" s="41"/>
      <c r="L47" s="11"/>
    </row>
    <row r="48" spans="1:31" s="1" customFormat="1" ht="14.4" customHeight="1" x14ac:dyDescent="0.2">
      <c r="B48" s="11"/>
      <c r="I48" s="41"/>
      <c r="L48" s="11"/>
    </row>
    <row r="49" spans="1:31" s="1" customFormat="1" ht="14.4" customHeight="1" x14ac:dyDescent="0.2">
      <c r="B49" s="11"/>
      <c r="I49" s="41"/>
      <c r="L49" s="11"/>
    </row>
    <row r="50" spans="1:31" s="2" customFormat="1" ht="14.4" customHeight="1" x14ac:dyDescent="0.2">
      <c r="B50" s="21"/>
      <c r="D50" s="22" t="s">
        <v>32</v>
      </c>
      <c r="E50" s="23"/>
      <c r="F50" s="23"/>
      <c r="G50" s="22" t="s">
        <v>33</v>
      </c>
      <c r="H50" s="23"/>
      <c r="I50" s="63"/>
      <c r="J50" s="23"/>
      <c r="K50" s="23"/>
      <c r="L50" s="21"/>
    </row>
    <row r="51" spans="1:31" ht="10.199999999999999" x14ac:dyDescent="0.2">
      <c r="B51" s="11"/>
      <c r="L51" s="11"/>
    </row>
    <row r="52" spans="1:31" ht="10.199999999999999" x14ac:dyDescent="0.2">
      <c r="B52" s="11"/>
      <c r="L52" s="11"/>
    </row>
    <row r="53" spans="1:31" ht="10.199999999999999" x14ac:dyDescent="0.2">
      <c r="B53" s="11"/>
      <c r="L53" s="11"/>
    </row>
    <row r="54" spans="1:31" ht="10.199999999999999" x14ac:dyDescent="0.2">
      <c r="B54" s="11"/>
      <c r="L54" s="11"/>
    </row>
    <row r="55" spans="1:31" ht="10.199999999999999" x14ac:dyDescent="0.2">
      <c r="B55" s="11"/>
      <c r="L55" s="11"/>
    </row>
    <row r="56" spans="1:31" ht="10.199999999999999" x14ac:dyDescent="0.2">
      <c r="B56" s="11"/>
      <c r="L56" s="11"/>
    </row>
    <row r="57" spans="1:31" ht="10.199999999999999" x14ac:dyDescent="0.2">
      <c r="B57" s="11"/>
      <c r="L57" s="11"/>
    </row>
    <row r="58" spans="1:31" ht="10.199999999999999" x14ac:dyDescent="0.2">
      <c r="B58" s="11"/>
      <c r="L58" s="11"/>
    </row>
    <row r="59" spans="1:31" ht="10.199999999999999" x14ac:dyDescent="0.2">
      <c r="B59" s="11"/>
      <c r="L59" s="11"/>
    </row>
    <row r="60" spans="1:31" ht="10.199999999999999" x14ac:dyDescent="0.2">
      <c r="B60" s="11"/>
      <c r="L60" s="11"/>
    </row>
    <row r="61" spans="1:31" s="2" customFormat="1" ht="13.2" x14ac:dyDescent="0.2">
      <c r="A61" s="17"/>
      <c r="B61" s="18"/>
      <c r="C61" s="17"/>
      <c r="D61" s="24" t="s">
        <v>34</v>
      </c>
      <c r="E61" s="19"/>
      <c r="F61" s="64" t="s">
        <v>35</v>
      </c>
      <c r="G61" s="24" t="s">
        <v>34</v>
      </c>
      <c r="H61" s="19"/>
      <c r="I61" s="65"/>
      <c r="J61" s="66" t="s">
        <v>35</v>
      </c>
      <c r="K61" s="19"/>
      <c r="L61" s="21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spans="1:31" ht="10.199999999999999" x14ac:dyDescent="0.2">
      <c r="B62" s="11"/>
      <c r="L62" s="11"/>
    </row>
    <row r="63" spans="1:31" ht="10.199999999999999" x14ac:dyDescent="0.2">
      <c r="B63" s="11"/>
      <c r="L63" s="11"/>
    </row>
    <row r="64" spans="1:31" ht="10.199999999999999" x14ac:dyDescent="0.2">
      <c r="B64" s="11"/>
      <c r="L64" s="11"/>
    </row>
    <row r="65" spans="1:31" s="2" customFormat="1" ht="13.2" x14ac:dyDescent="0.2">
      <c r="A65" s="17"/>
      <c r="B65" s="18"/>
      <c r="C65" s="17"/>
      <c r="D65" s="22" t="s">
        <v>36</v>
      </c>
      <c r="E65" s="25"/>
      <c r="F65" s="25"/>
      <c r="G65" s="22" t="s">
        <v>37</v>
      </c>
      <c r="H65" s="25"/>
      <c r="I65" s="67"/>
      <c r="J65" s="25"/>
      <c r="K65" s="25"/>
      <c r="L65" s="21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spans="1:31" ht="10.199999999999999" x14ac:dyDescent="0.2">
      <c r="B66" s="11"/>
      <c r="L66" s="11"/>
    </row>
    <row r="67" spans="1:31" ht="10.199999999999999" x14ac:dyDescent="0.2">
      <c r="B67" s="11"/>
      <c r="L67" s="11"/>
    </row>
    <row r="68" spans="1:31" ht="10.199999999999999" x14ac:dyDescent="0.2">
      <c r="B68" s="11"/>
      <c r="L68" s="11"/>
    </row>
    <row r="69" spans="1:31" ht="10.199999999999999" x14ac:dyDescent="0.2">
      <c r="B69" s="11"/>
      <c r="L69" s="11"/>
    </row>
    <row r="70" spans="1:31" ht="10.199999999999999" x14ac:dyDescent="0.2">
      <c r="B70" s="11"/>
      <c r="L70" s="11"/>
    </row>
    <row r="71" spans="1:31" ht="10.199999999999999" x14ac:dyDescent="0.2">
      <c r="B71" s="11"/>
      <c r="L71" s="11"/>
    </row>
    <row r="72" spans="1:31" ht="10.199999999999999" x14ac:dyDescent="0.2">
      <c r="B72" s="11"/>
      <c r="L72" s="11"/>
    </row>
    <row r="73" spans="1:31" ht="10.199999999999999" x14ac:dyDescent="0.2">
      <c r="B73" s="11"/>
      <c r="L73" s="11"/>
    </row>
    <row r="74" spans="1:31" ht="10.199999999999999" x14ac:dyDescent="0.2">
      <c r="B74" s="11"/>
      <c r="L74" s="11"/>
    </row>
    <row r="75" spans="1:31" ht="10.199999999999999" x14ac:dyDescent="0.2">
      <c r="B75" s="11"/>
      <c r="L75" s="11"/>
    </row>
    <row r="76" spans="1:31" s="2" customFormat="1" ht="13.2" x14ac:dyDescent="0.2">
      <c r="A76" s="17"/>
      <c r="B76" s="18"/>
      <c r="C76" s="17"/>
      <c r="D76" s="24" t="s">
        <v>34</v>
      </c>
      <c r="E76" s="19"/>
      <c r="F76" s="64" t="s">
        <v>35</v>
      </c>
      <c r="G76" s="24" t="s">
        <v>34</v>
      </c>
      <c r="H76" s="19"/>
      <c r="I76" s="65"/>
      <c r="J76" s="66" t="s">
        <v>35</v>
      </c>
      <c r="K76" s="19"/>
      <c r="L76" s="21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pans="1:31" s="2" customFormat="1" ht="14.4" customHeight="1" x14ac:dyDescent="0.2">
      <c r="A77" s="17"/>
      <c r="B77" s="26"/>
      <c r="C77" s="27"/>
      <c r="D77" s="27"/>
      <c r="E77" s="27"/>
      <c r="F77" s="27"/>
      <c r="G77" s="27"/>
      <c r="H77" s="27"/>
      <c r="I77" s="68"/>
      <c r="J77" s="27"/>
      <c r="K77" s="27"/>
      <c r="L77" s="21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pans="1:31" s="2" customFormat="1" ht="6.9" customHeight="1" x14ac:dyDescent="0.2">
      <c r="A81" s="17"/>
      <c r="B81" s="28"/>
      <c r="C81" s="29"/>
      <c r="D81" s="29"/>
      <c r="E81" s="29"/>
      <c r="F81" s="29"/>
      <c r="G81" s="29"/>
      <c r="H81" s="29"/>
      <c r="I81" s="69"/>
      <c r="J81" s="29"/>
      <c r="K81" s="29"/>
      <c r="L81" s="21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pans="1:31" s="2" customFormat="1" ht="24.9" customHeight="1" x14ac:dyDescent="0.2">
      <c r="A82" s="17"/>
      <c r="B82" s="18"/>
      <c r="C82" s="12" t="s">
        <v>54</v>
      </c>
      <c r="D82" s="17"/>
      <c r="E82" s="17"/>
      <c r="F82" s="17"/>
      <c r="G82" s="17"/>
      <c r="H82" s="17"/>
      <c r="I82" s="45"/>
      <c r="J82" s="17"/>
      <c r="K82" s="17"/>
      <c r="L82" s="21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pans="1:31" s="2" customFormat="1" ht="6.9" customHeight="1" x14ac:dyDescent="0.2">
      <c r="A83" s="17"/>
      <c r="B83" s="18"/>
      <c r="C83" s="17"/>
      <c r="D83" s="17"/>
      <c r="E83" s="17"/>
      <c r="F83" s="17"/>
      <c r="G83" s="17"/>
      <c r="H83" s="17"/>
      <c r="I83" s="45"/>
      <c r="J83" s="17"/>
      <c r="K83" s="17"/>
      <c r="L83" s="21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pans="1:31" s="2" customFormat="1" ht="12" customHeight="1" x14ac:dyDescent="0.2">
      <c r="A84" s="17"/>
      <c r="B84" s="18"/>
      <c r="C84" s="14" t="s">
        <v>6</v>
      </c>
      <c r="D84" s="17"/>
      <c r="E84" s="17"/>
      <c r="F84" s="17"/>
      <c r="G84" s="17"/>
      <c r="H84" s="17"/>
      <c r="I84" s="45"/>
      <c r="J84" s="17"/>
      <c r="K84" s="17"/>
      <c r="L84" s="21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pans="1:31" s="2" customFormat="1" ht="24" customHeight="1" x14ac:dyDescent="0.2">
      <c r="A85" s="17"/>
      <c r="B85" s="18"/>
      <c r="C85" s="17"/>
      <c r="D85" s="17"/>
      <c r="E85" s="132" t="e">
        <f>E7</f>
        <v>#REF!</v>
      </c>
      <c r="F85" s="133"/>
      <c r="G85" s="133"/>
      <c r="H85" s="133"/>
      <c r="I85" s="45"/>
      <c r="J85" s="17"/>
      <c r="K85" s="17"/>
      <c r="L85" s="21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pans="1:31" s="1" customFormat="1" ht="12" customHeight="1" x14ac:dyDescent="0.2">
      <c r="B86" s="11"/>
      <c r="C86" s="14" t="s">
        <v>49</v>
      </c>
      <c r="I86" s="41"/>
      <c r="L86" s="11"/>
    </row>
    <row r="87" spans="1:31" s="1" customFormat="1" ht="14.4" customHeight="1" x14ac:dyDescent="0.2">
      <c r="B87" s="11"/>
      <c r="E87" s="132" t="s">
        <v>50</v>
      </c>
      <c r="F87" s="128"/>
      <c r="G87" s="128"/>
      <c r="H87" s="128"/>
      <c r="I87" s="41"/>
      <c r="L87" s="11"/>
    </row>
    <row r="88" spans="1:31" s="1" customFormat="1" ht="12" customHeight="1" x14ac:dyDescent="0.2">
      <c r="B88" s="11"/>
      <c r="C88" s="14" t="s">
        <v>51</v>
      </c>
      <c r="I88" s="41"/>
      <c r="L88" s="11"/>
    </row>
    <row r="89" spans="1:31" s="2" customFormat="1" ht="24" customHeight="1" x14ac:dyDescent="0.2">
      <c r="A89" s="17"/>
      <c r="B89" s="18"/>
      <c r="C89" s="17"/>
      <c r="D89" s="17"/>
      <c r="E89" s="134" t="s">
        <v>52</v>
      </c>
      <c r="F89" s="135"/>
      <c r="G89" s="135"/>
      <c r="H89" s="135"/>
      <c r="I89" s="45"/>
      <c r="J89" s="17"/>
      <c r="K89" s="17"/>
      <c r="L89" s="21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pans="1:31" s="2" customFormat="1" ht="12" customHeight="1" x14ac:dyDescent="0.2">
      <c r="A90" s="17"/>
      <c r="B90" s="18"/>
      <c r="C90" s="14" t="s">
        <v>53</v>
      </c>
      <c r="D90" s="17"/>
      <c r="E90" s="17"/>
      <c r="F90" s="17"/>
      <c r="G90" s="17"/>
      <c r="H90" s="17"/>
      <c r="I90" s="45"/>
      <c r="J90" s="17"/>
      <c r="K90" s="17"/>
      <c r="L90" s="21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pans="1:31" s="2" customFormat="1" ht="14.4" customHeight="1" x14ac:dyDescent="0.2">
      <c r="A91" s="17"/>
      <c r="B91" s="18"/>
      <c r="C91" s="17"/>
      <c r="D91" s="17"/>
      <c r="E91" s="129" t="str">
        <f>E13</f>
        <v>01.5 - Mobiliář</v>
      </c>
      <c r="F91" s="135"/>
      <c r="G91" s="135"/>
      <c r="H91" s="135"/>
      <c r="I91" s="45"/>
      <c r="J91" s="17"/>
      <c r="K91" s="17"/>
      <c r="L91" s="21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pans="1:31" s="2" customFormat="1" ht="6.9" customHeight="1" x14ac:dyDescent="0.2">
      <c r="A92" s="17"/>
      <c r="B92" s="18"/>
      <c r="C92" s="17"/>
      <c r="D92" s="17"/>
      <c r="E92" s="17"/>
      <c r="F92" s="17"/>
      <c r="G92" s="17"/>
      <c r="H92" s="17"/>
      <c r="I92" s="45"/>
      <c r="J92" s="17"/>
      <c r="K92" s="17"/>
      <c r="L92" s="21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pans="1:31" s="2" customFormat="1" ht="12" customHeight="1" x14ac:dyDescent="0.2">
      <c r="A93" s="17"/>
      <c r="B93" s="18"/>
      <c r="C93" s="14" t="s">
        <v>9</v>
      </c>
      <c r="D93" s="17"/>
      <c r="E93" s="17"/>
      <c r="F93" s="13" t="str">
        <f>F16</f>
        <v xml:space="preserve"> </v>
      </c>
      <c r="G93" s="17"/>
      <c r="H93" s="17"/>
      <c r="I93" s="46" t="s">
        <v>11</v>
      </c>
      <c r="J93" s="30" t="e">
        <f>IF(J16="","",J16)</f>
        <v>#REF!</v>
      </c>
      <c r="K93" s="17"/>
      <c r="L93" s="21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pans="1:31" s="2" customFormat="1" ht="6.9" customHeight="1" x14ac:dyDescent="0.2">
      <c r="A94" s="17"/>
      <c r="B94" s="18"/>
      <c r="C94" s="17"/>
      <c r="D94" s="17"/>
      <c r="E94" s="17"/>
      <c r="F94" s="17"/>
      <c r="G94" s="17"/>
      <c r="H94" s="17"/>
      <c r="I94" s="45"/>
      <c r="J94" s="17"/>
      <c r="K94" s="17"/>
      <c r="L94" s="21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pans="1:31" s="2" customFormat="1" ht="15.6" customHeight="1" x14ac:dyDescent="0.2">
      <c r="A95" s="17"/>
      <c r="B95" s="18"/>
      <c r="C95" s="14" t="s">
        <v>12</v>
      </c>
      <c r="D95" s="17"/>
      <c r="E95" s="17"/>
      <c r="F95" s="13" t="e">
        <f>E19</f>
        <v>#REF!</v>
      </c>
      <c r="G95" s="17"/>
      <c r="H95" s="17"/>
      <c r="I95" s="46" t="s">
        <v>16</v>
      </c>
      <c r="J95" s="16" t="e">
        <f>E25</f>
        <v>#REF!</v>
      </c>
      <c r="K95" s="17"/>
      <c r="L95" s="21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pans="1:31" s="2" customFormat="1" ht="15.6" customHeight="1" x14ac:dyDescent="0.2">
      <c r="A96" s="17"/>
      <c r="B96" s="18"/>
      <c r="C96" s="14" t="s">
        <v>15</v>
      </c>
      <c r="D96" s="17"/>
      <c r="E96" s="17"/>
      <c r="F96" s="13" t="e">
        <f>IF(E22="","",E22)</f>
        <v>#REF!</v>
      </c>
      <c r="G96" s="17"/>
      <c r="H96" s="17"/>
      <c r="I96" s="46" t="s">
        <v>17</v>
      </c>
      <c r="J96" s="16" t="e">
        <f>E28</f>
        <v>#REF!</v>
      </c>
      <c r="K96" s="17"/>
      <c r="L96" s="21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</row>
    <row r="97" spans="1:47" s="2" customFormat="1" ht="10.35" customHeight="1" x14ac:dyDescent="0.2">
      <c r="A97" s="17"/>
      <c r="B97" s="18"/>
      <c r="C97" s="17"/>
      <c r="D97" s="17"/>
      <c r="E97" s="17"/>
      <c r="F97" s="17"/>
      <c r="G97" s="17"/>
      <c r="H97" s="17"/>
      <c r="I97" s="45"/>
      <c r="J97" s="17"/>
      <c r="K97" s="17"/>
      <c r="L97" s="21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</row>
    <row r="98" spans="1:47" s="2" customFormat="1" ht="29.25" customHeight="1" x14ac:dyDescent="0.2">
      <c r="A98" s="17"/>
      <c r="B98" s="18"/>
      <c r="C98" s="70" t="s">
        <v>55</v>
      </c>
      <c r="D98" s="56"/>
      <c r="E98" s="56"/>
      <c r="F98" s="56"/>
      <c r="G98" s="56"/>
      <c r="H98" s="56"/>
      <c r="I98" s="71"/>
      <c r="J98" s="72" t="s">
        <v>56</v>
      </c>
      <c r="K98" s="56"/>
      <c r="L98" s="21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</row>
    <row r="99" spans="1:47" s="2" customFormat="1" ht="10.35" customHeight="1" x14ac:dyDescent="0.2">
      <c r="A99" s="17"/>
      <c r="B99" s="18"/>
      <c r="C99" s="17"/>
      <c r="D99" s="17"/>
      <c r="E99" s="17"/>
      <c r="F99" s="17"/>
      <c r="G99" s="17"/>
      <c r="H99" s="17"/>
      <c r="I99" s="45"/>
      <c r="J99" s="17"/>
      <c r="K99" s="17"/>
      <c r="L99" s="21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</row>
    <row r="100" spans="1:47" s="2" customFormat="1" ht="22.8" customHeight="1" x14ac:dyDescent="0.2">
      <c r="A100" s="17"/>
      <c r="B100" s="18"/>
      <c r="C100" s="73" t="s">
        <v>57</v>
      </c>
      <c r="D100" s="17"/>
      <c r="E100" s="17"/>
      <c r="F100" s="17"/>
      <c r="G100" s="17"/>
      <c r="H100" s="17"/>
      <c r="I100" s="45"/>
      <c r="J100" s="40">
        <f>J134</f>
        <v>0</v>
      </c>
      <c r="K100" s="17"/>
      <c r="L100" s="21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U100" s="8" t="s">
        <v>58</v>
      </c>
    </row>
    <row r="101" spans="1:47" s="4" customFormat="1" ht="24.9" customHeight="1" x14ac:dyDescent="0.2">
      <c r="B101" s="74"/>
      <c r="D101" s="75" t="s">
        <v>157</v>
      </c>
      <c r="E101" s="76"/>
      <c r="F101" s="76"/>
      <c r="G101" s="76"/>
      <c r="H101" s="76"/>
      <c r="I101" s="77"/>
      <c r="J101" s="78">
        <f>J135</f>
        <v>0</v>
      </c>
      <c r="L101" s="74"/>
    </row>
    <row r="102" spans="1:47" s="5" customFormat="1" ht="19.95" customHeight="1" x14ac:dyDescent="0.2">
      <c r="B102" s="79"/>
      <c r="D102" s="80" t="s">
        <v>158</v>
      </c>
      <c r="E102" s="81"/>
      <c r="F102" s="81"/>
      <c r="G102" s="81"/>
      <c r="H102" s="81"/>
      <c r="I102" s="82"/>
      <c r="J102" s="83">
        <f>J136</f>
        <v>0</v>
      </c>
      <c r="L102" s="79"/>
    </row>
    <row r="103" spans="1:47" s="4" customFormat="1" ht="24.9" customHeight="1" x14ac:dyDescent="0.2">
      <c r="B103" s="74"/>
      <c r="D103" s="75" t="s">
        <v>159</v>
      </c>
      <c r="E103" s="76"/>
      <c r="F103" s="76"/>
      <c r="G103" s="76"/>
      <c r="H103" s="76"/>
      <c r="I103" s="77"/>
      <c r="J103" s="78">
        <f>J142</f>
        <v>0</v>
      </c>
      <c r="L103" s="74"/>
    </row>
    <row r="104" spans="1:47" s="5" customFormat="1" ht="19.95" customHeight="1" x14ac:dyDescent="0.2">
      <c r="B104" s="79"/>
      <c r="D104" s="80" t="s">
        <v>160</v>
      </c>
      <c r="E104" s="81"/>
      <c r="F104" s="81"/>
      <c r="G104" s="81"/>
      <c r="H104" s="81"/>
      <c r="I104" s="82"/>
      <c r="J104" s="83">
        <f>J143</f>
        <v>0</v>
      </c>
      <c r="L104" s="79"/>
    </row>
    <row r="105" spans="1:47" s="5" customFormat="1" ht="19.95" customHeight="1" x14ac:dyDescent="0.2">
      <c r="B105" s="79"/>
      <c r="D105" s="80" t="s">
        <v>161</v>
      </c>
      <c r="E105" s="81"/>
      <c r="F105" s="81"/>
      <c r="G105" s="81"/>
      <c r="H105" s="81"/>
      <c r="I105" s="82"/>
      <c r="J105" s="83">
        <f>J155</f>
        <v>0</v>
      </c>
      <c r="L105" s="79"/>
    </row>
    <row r="106" spans="1:47" s="5" customFormat="1" ht="19.95" customHeight="1" x14ac:dyDescent="0.2">
      <c r="B106" s="79"/>
      <c r="D106" s="80" t="s">
        <v>162</v>
      </c>
      <c r="E106" s="81"/>
      <c r="F106" s="81"/>
      <c r="G106" s="81"/>
      <c r="H106" s="81"/>
      <c r="I106" s="82"/>
      <c r="J106" s="83">
        <f>J168</f>
        <v>0</v>
      </c>
      <c r="L106" s="79"/>
    </row>
    <row r="107" spans="1:47" s="4" customFormat="1" ht="24.9" customHeight="1" x14ac:dyDescent="0.2">
      <c r="B107" s="74"/>
      <c r="D107" s="75" t="s">
        <v>163</v>
      </c>
      <c r="E107" s="76"/>
      <c r="F107" s="76"/>
      <c r="G107" s="76"/>
      <c r="H107" s="76"/>
      <c r="I107" s="77"/>
      <c r="J107" s="78">
        <f>J181</f>
        <v>0</v>
      </c>
      <c r="L107" s="74"/>
    </row>
    <row r="108" spans="1:47" s="5" customFormat="1" ht="19.95" customHeight="1" x14ac:dyDescent="0.2">
      <c r="B108" s="79"/>
      <c r="D108" s="80" t="s">
        <v>164</v>
      </c>
      <c r="E108" s="81"/>
      <c r="F108" s="81"/>
      <c r="G108" s="81"/>
      <c r="H108" s="81"/>
      <c r="I108" s="82"/>
      <c r="J108" s="83">
        <f>J182</f>
        <v>0</v>
      </c>
      <c r="L108" s="79"/>
    </row>
    <row r="109" spans="1:47" s="4" customFormat="1" ht="24.9" customHeight="1" x14ac:dyDescent="0.2">
      <c r="B109" s="74"/>
      <c r="D109" s="75" t="s">
        <v>165</v>
      </c>
      <c r="E109" s="76"/>
      <c r="F109" s="76"/>
      <c r="G109" s="76"/>
      <c r="H109" s="76"/>
      <c r="I109" s="77"/>
      <c r="J109" s="78">
        <f>J193</f>
        <v>0</v>
      </c>
      <c r="L109" s="74"/>
    </row>
    <row r="110" spans="1:47" s="5" customFormat="1" ht="19.95" customHeight="1" x14ac:dyDescent="0.2">
      <c r="B110" s="79"/>
      <c r="D110" s="80" t="s">
        <v>166</v>
      </c>
      <c r="E110" s="81"/>
      <c r="F110" s="81"/>
      <c r="G110" s="81"/>
      <c r="H110" s="81"/>
      <c r="I110" s="82"/>
      <c r="J110" s="83">
        <f>J194</f>
        <v>0</v>
      </c>
      <c r="L110" s="79"/>
    </row>
    <row r="111" spans="1:47" s="2" customFormat="1" ht="21.75" customHeight="1" x14ac:dyDescent="0.2">
      <c r="A111" s="17"/>
      <c r="B111" s="18"/>
      <c r="C111" s="17"/>
      <c r="D111" s="17"/>
      <c r="E111" s="17"/>
      <c r="F111" s="17"/>
      <c r="G111" s="17"/>
      <c r="H111" s="17"/>
      <c r="I111" s="45"/>
      <c r="J111" s="17"/>
      <c r="K111" s="17"/>
      <c r="L111" s="21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pans="1:47" s="2" customFormat="1" ht="6.9" customHeight="1" x14ac:dyDescent="0.2">
      <c r="A112" s="17"/>
      <c r="B112" s="26"/>
      <c r="C112" s="27"/>
      <c r="D112" s="27"/>
      <c r="E112" s="27"/>
      <c r="F112" s="27"/>
      <c r="G112" s="27"/>
      <c r="H112" s="27"/>
      <c r="I112" s="68"/>
      <c r="J112" s="27"/>
      <c r="K112" s="27"/>
      <c r="L112" s="21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6" spans="1:31" s="2" customFormat="1" ht="6.9" customHeight="1" x14ac:dyDescent="0.2">
      <c r="A116" s="17"/>
      <c r="B116" s="28"/>
      <c r="C116" s="29"/>
      <c r="D116" s="29"/>
      <c r="E116" s="29"/>
      <c r="F116" s="29"/>
      <c r="G116" s="29"/>
      <c r="H116" s="29"/>
      <c r="I116" s="69"/>
      <c r="J116" s="29"/>
      <c r="K116" s="29"/>
      <c r="L116" s="21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spans="1:31" s="2" customFormat="1" ht="24.9" customHeight="1" x14ac:dyDescent="0.2">
      <c r="A117" s="17"/>
      <c r="B117" s="18"/>
      <c r="C117" s="12" t="s">
        <v>59</v>
      </c>
      <c r="D117" s="17"/>
      <c r="E117" s="17"/>
      <c r="F117" s="17"/>
      <c r="G117" s="17"/>
      <c r="H117" s="17"/>
      <c r="I117" s="45"/>
      <c r="J117" s="17"/>
      <c r="K117" s="17"/>
      <c r="L117" s="21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spans="1:31" s="2" customFormat="1" ht="6.9" customHeight="1" x14ac:dyDescent="0.2">
      <c r="A118" s="17"/>
      <c r="B118" s="18"/>
      <c r="C118" s="17"/>
      <c r="D118" s="17"/>
      <c r="E118" s="17"/>
      <c r="F118" s="17"/>
      <c r="G118" s="17"/>
      <c r="H118" s="17"/>
      <c r="I118" s="45"/>
      <c r="J118" s="17"/>
      <c r="K118" s="17"/>
      <c r="L118" s="21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</row>
    <row r="119" spans="1:31" s="2" customFormat="1" ht="12" customHeight="1" x14ac:dyDescent="0.2">
      <c r="A119" s="17"/>
      <c r="B119" s="18"/>
      <c r="C119" s="14" t="s">
        <v>6</v>
      </c>
      <c r="D119" s="17"/>
      <c r="E119" s="17"/>
      <c r="F119" s="17"/>
      <c r="G119" s="17"/>
      <c r="H119" s="17"/>
      <c r="I119" s="45"/>
      <c r="J119" s="17"/>
      <c r="K119" s="17"/>
      <c r="L119" s="21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</row>
    <row r="120" spans="1:31" s="2" customFormat="1" ht="24" customHeight="1" x14ac:dyDescent="0.2">
      <c r="A120" s="17"/>
      <c r="B120" s="18"/>
      <c r="C120" s="17"/>
      <c r="D120" s="17"/>
      <c r="E120" s="132" t="e">
        <f>E7</f>
        <v>#REF!</v>
      </c>
      <c r="F120" s="133"/>
      <c r="G120" s="133"/>
      <c r="H120" s="133"/>
      <c r="I120" s="45"/>
      <c r="J120" s="17"/>
      <c r="K120" s="17"/>
      <c r="L120" s="21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</row>
    <row r="121" spans="1:31" s="1" customFormat="1" ht="12" customHeight="1" x14ac:dyDescent="0.2">
      <c r="B121" s="11"/>
      <c r="C121" s="14" t="s">
        <v>49</v>
      </c>
      <c r="I121" s="41"/>
      <c r="L121" s="11"/>
    </row>
    <row r="122" spans="1:31" s="1" customFormat="1" ht="14.4" customHeight="1" x14ac:dyDescent="0.2">
      <c r="B122" s="11"/>
      <c r="E122" s="132" t="s">
        <v>50</v>
      </c>
      <c r="F122" s="128"/>
      <c r="G122" s="128"/>
      <c r="H122" s="128"/>
      <c r="I122" s="41"/>
      <c r="L122" s="11"/>
    </row>
    <row r="123" spans="1:31" s="1" customFormat="1" ht="12" customHeight="1" x14ac:dyDescent="0.2">
      <c r="B123" s="11"/>
      <c r="C123" s="14" t="s">
        <v>51</v>
      </c>
      <c r="I123" s="41"/>
      <c r="L123" s="11"/>
    </row>
    <row r="124" spans="1:31" s="2" customFormat="1" ht="24" customHeight="1" x14ac:dyDescent="0.2">
      <c r="A124" s="17"/>
      <c r="B124" s="18"/>
      <c r="C124" s="17"/>
      <c r="D124" s="17"/>
      <c r="E124" s="134" t="s">
        <v>52</v>
      </c>
      <c r="F124" s="135"/>
      <c r="G124" s="135"/>
      <c r="H124" s="135"/>
      <c r="I124" s="45"/>
      <c r="J124" s="17"/>
      <c r="K124" s="17"/>
      <c r="L124" s="21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</row>
    <row r="125" spans="1:31" s="2" customFormat="1" ht="12" customHeight="1" x14ac:dyDescent="0.2">
      <c r="A125" s="17"/>
      <c r="B125" s="18"/>
      <c r="C125" s="14" t="s">
        <v>53</v>
      </c>
      <c r="D125" s="17"/>
      <c r="E125" s="17"/>
      <c r="F125" s="17"/>
      <c r="G125" s="17"/>
      <c r="H125" s="17"/>
      <c r="I125" s="45"/>
      <c r="J125" s="17"/>
      <c r="K125" s="17"/>
      <c r="L125" s="21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</row>
    <row r="126" spans="1:31" s="2" customFormat="1" ht="14.4" customHeight="1" x14ac:dyDescent="0.2">
      <c r="A126" s="17"/>
      <c r="B126" s="18"/>
      <c r="C126" s="17"/>
      <c r="D126" s="17"/>
      <c r="E126" s="129" t="str">
        <f>E13</f>
        <v>01.5 - Mobiliář</v>
      </c>
      <c r="F126" s="135"/>
      <c r="G126" s="135"/>
      <c r="H126" s="135"/>
      <c r="I126" s="45"/>
      <c r="J126" s="17"/>
      <c r="K126" s="17"/>
      <c r="L126" s="21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</row>
    <row r="127" spans="1:31" s="2" customFormat="1" ht="6.9" customHeight="1" x14ac:dyDescent="0.2">
      <c r="A127" s="17"/>
      <c r="B127" s="18"/>
      <c r="C127" s="17"/>
      <c r="D127" s="17"/>
      <c r="E127" s="17"/>
      <c r="F127" s="17"/>
      <c r="G127" s="17"/>
      <c r="H127" s="17"/>
      <c r="I127" s="45"/>
      <c r="J127" s="17"/>
      <c r="K127" s="17"/>
      <c r="L127" s="21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</row>
    <row r="128" spans="1:31" s="2" customFormat="1" ht="12" customHeight="1" x14ac:dyDescent="0.2">
      <c r="A128" s="17"/>
      <c r="B128" s="18"/>
      <c r="C128" s="14" t="s">
        <v>9</v>
      </c>
      <c r="D128" s="17"/>
      <c r="E128" s="17"/>
      <c r="F128" s="13" t="str">
        <f>F16</f>
        <v xml:space="preserve"> </v>
      </c>
      <c r="G128" s="17"/>
      <c r="H128" s="17"/>
      <c r="I128" s="46" t="s">
        <v>11</v>
      </c>
      <c r="J128" s="30" t="e">
        <f>IF(J16="","",J16)</f>
        <v>#REF!</v>
      </c>
      <c r="K128" s="17"/>
      <c r="L128" s="21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</row>
    <row r="129" spans="1:65" s="2" customFormat="1" ht="6.9" customHeight="1" x14ac:dyDescent="0.2">
      <c r="A129" s="17"/>
      <c r="B129" s="18"/>
      <c r="C129" s="17"/>
      <c r="D129" s="17"/>
      <c r="E129" s="17"/>
      <c r="F129" s="17"/>
      <c r="G129" s="17"/>
      <c r="H129" s="17"/>
      <c r="I129" s="45"/>
      <c r="J129" s="17"/>
      <c r="K129" s="17"/>
      <c r="L129" s="21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</row>
    <row r="130" spans="1:65" s="2" customFormat="1" ht="15.6" customHeight="1" x14ac:dyDescent="0.2">
      <c r="A130" s="17"/>
      <c r="B130" s="18"/>
      <c r="C130" s="14" t="s">
        <v>12</v>
      </c>
      <c r="D130" s="17"/>
      <c r="E130" s="17"/>
      <c r="F130" s="13" t="e">
        <f>E19</f>
        <v>#REF!</v>
      </c>
      <c r="G130" s="17"/>
      <c r="H130" s="17"/>
      <c r="I130" s="46" t="s">
        <v>16</v>
      </c>
      <c r="J130" s="16" t="e">
        <f>E25</f>
        <v>#REF!</v>
      </c>
      <c r="K130" s="17"/>
      <c r="L130" s="21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</row>
    <row r="131" spans="1:65" s="2" customFormat="1" ht="15.6" customHeight="1" x14ac:dyDescent="0.2">
      <c r="A131" s="17"/>
      <c r="B131" s="18"/>
      <c r="C131" s="14" t="s">
        <v>15</v>
      </c>
      <c r="D131" s="17"/>
      <c r="E131" s="17"/>
      <c r="F131" s="13" t="e">
        <f>IF(E22="","",E22)</f>
        <v>#REF!</v>
      </c>
      <c r="G131" s="17"/>
      <c r="H131" s="17"/>
      <c r="I131" s="46" t="s">
        <v>17</v>
      </c>
      <c r="J131" s="16" t="e">
        <f>E28</f>
        <v>#REF!</v>
      </c>
      <c r="K131" s="17"/>
      <c r="L131" s="21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</row>
    <row r="132" spans="1:65" s="2" customFormat="1" ht="10.35" customHeight="1" x14ac:dyDescent="0.2">
      <c r="A132" s="17"/>
      <c r="B132" s="18"/>
      <c r="C132" s="17"/>
      <c r="D132" s="17"/>
      <c r="E132" s="17"/>
      <c r="F132" s="17"/>
      <c r="G132" s="17"/>
      <c r="H132" s="17"/>
      <c r="I132" s="45"/>
      <c r="J132" s="17"/>
      <c r="K132" s="17"/>
      <c r="L132" s="21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</row>
    <row r="133" spans="1:65" s="6" customFormat="1" ht="29.25" customHeight="1" x14ac:dyDescent="0.2">
      <c r="A133" s="84"/>
      <c r="B133" s="85"/>
      <c r="C133" s="86" t="s">
        <v>60</v>
      </c>
      <c r="D133" s="87" t="s">
        <v>40</v>
      </c>
      <c r="E133" s="87" t="s">
        <v>38</v>
      </c>
      <c r="F133" s="87" t="s">
        <v>39</v>
      </c>
      <c r="G133" s="87" t="s">
        <v>61</v>
      </c>
      <c r="H133" s="87" t="s">
        <v>62</v>
      </c>
      <c r="I133" s="88" t="s">
        <v>63</v>
      </c>
      <c r="J133" s="87" t="s">
        <v>56</v>
      </c>
      <c r="K133" s="89" t="s">
        <v>64</v>
      </c>
      <c r="L133" s="90"/>
      <c r="M133" s="34" t="s">
        <v>0</v>
      </c>
      <c r="N133" s="35" t="s">
        <v>23</v>
      </c>
      <c r="O133" s="35" t="s">
        <v>65</v>
      </c>
      <c r="P133" s="35" t="s">
        <v>66</v>
      </c>
      <c r="Q133" s="35" t="s">
        <v>67</v>
      </c>
      <c r="R133" s="35" t="s">
        <v>68</v>
      </c>
      <c r="S133" s="35" t="s">
        <v>69</v>
      </c>
      <c r="T133" s="36" t="s">
        <v>70</v>
      </c>
      <c r="U133" s="84"/>
      <c r="V133" s="84"/>
      <c r="W133" s="84"/>
      <c r="X133" s="84"/>
      <c r="Y133" s="84"/>
      <c r="Z133" s="84"/>
      <c r="AA133" s="84"/>
      <c r="AB133" s="84"/>
      <c r="AC133" s="84"/>
      <c r="AD133" s="84"/>
      <c r="AE133" s="84"/>
    </row>
    <row r="134" spans="1:65" s="2" customFormat="1" ht="22.8" customHeight="1" x14ac:dyDescent="0.3">
      <c r="A134" s="17"/>
      <c r="B134" s="18"/>
      <c r="C134" s="39" t="s">
        <v>71</v>
      </c>
      <c r="D134" s="17"/>
      <c r="E134" s="17"/>
      <c r="F134" s="17"/>
      <c r="G134" s="17"/>
      <c r="H134" s="17"/>
      <c r="I134" s="45"/>
      <c r="J134" s="91">
        <f>BK134</f>
        <v>0</v>
      </c>
      <c r="K134" s="17"/>
      <c r="L134" s="18"/>
      <c r="M134" s="37"/>
      <c r="N134" s="31"/>
      <c r="O134" s="38"/>
      <c r="P134" s="92">
        <f>P135+P142+P181+P193</f>
        <v>0</v>
      </c>
      <c r="Q134" s="38"/>
      <c r="R134" s="92">
        <f>R135+R142+R181+R193</f>
        <v>0</v>
      </c>
      <c r="S134" s="38"/>
      <c r="T134" s="93">
        <f>T135+T142+T181+T193</f>
        <v>0</v>
      </c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T134" s="8" t="s">
        <v>41</v>
      </c>
      <c r="AU134" s="8" t="s">
        <v>58</v>
      </c>
      <c r="BK134" s="94">
        <f>BK135+BK142+BK181+BK193</f>
        <v>0</v>
      </c>
    </row>
    <row r="135" spans="1:65" s="7" customFormat="1" ht="25.95" customHeight="1" x14ac:dyDescent="0.25">
      <c r="B135" s="95"/>
      <c r="D135" s="96" t="s">
        <v>41</v>
      </c>
      <c r="E135" s="97" t="s">
        <v>167</v>
      </c>
      <c r="F135" s="97" t="s">
        <v>168</v>
      </c>
      <c r="I135" s="98"/>
      <c r="J135" s="99">
        <f>BK135</f>
        <v>0</v>
      </c>
      <c r="L135" s="95"/>
      <c r="M135" s="100"/>
      <c r="N135" s="101"/>
      <c r="O135" s="101"/>
      <c r="P135" s="102">
        <f>P136</f>
        <v>0</v>
      </c>
      <c r="Q135" s="101"/>
      <c r="R135" s="102">
        <f>R136</f>
        <v>0</v>
      </c>
      <c r="S135" s="101"/>
      <c r="T135" s="103">
        <f>T136</f>
        <v>0</v>
      </c>
      <c r="AR135" s="96" t="s">
        <v>43</v>
      </c>
      <c r="AT135" s="104" t="s">
        <v>41</v>
      </c>
      <c r="AU135" s="104" t="s">
        <v>42</v>
      </c>
      <c r="AY135" s="96" t="s">
        <v>72</v>
      </c>
      <c r="BK135" s="105">
        <f>BK136</f>
        <v>0</v>
      </c>
    </row>
    <row r="136" spans="1:65" s="7" customFormat="1" ht="22.8" customHeight="1" x14ac:dyDescent="0.25">
      <c r="B136" s="95"/>
      <c r="D136" s="96" t="s">
        <v>41</v>
      </c>
      <c r="E136" s="106" t="s">
        <v>146</v>
      </c>
      <c r="F136" s="106" t="s">
        <v>169</v>
      </c>
      <c r="I136" s="98"/>
      <c r="J136" s="107">
        <f>BK136</f>
        <v>0</v>
      </c>
      <c r="L136" s="95"/>
      <c r="M136" s="100"/>
      <c r="N136" s="101"/>
      <c r="O136" s="101"/>
      <c r="P136" s="102">
        <f>SUM(P137:P141)</f>
        <v>0</v>
      </c>
      <c r="Q136" s="101"/>
      <c r="R136" s="102">
        <f>SUM(R137:R141)</f>
        <v>0</v>
      </c>
      <c r="S136" s="101"/>
      <c r="T136" s="103">
        <f>SUM(T137:T141)</f>
        <v>0</v>
      </c>
      <c r="AR136" s="96" t="s">
        <v>43</v>
      </c>
      <c r="AT136" s="104" t="s">
        <v>41</v>
      </c>
      <c r="AU136" s="104" t="s">
        <v>43</v>
      </c>
      <c r="AY136" s="96" t="s">
        <v>72</v>
      </c>
      <c r="BK136" s="105">
        <f>SUM(BK137:BK141)</f>
        <v>0</v>
      </c>
    </row>
    <row r="137" spans="1:65" s="2" customFormat="1" ht="43.2" customHeight="1" x14ac:dyDescent="0.2">
      <c r="A137" s="17"/>
      <c r="B137" s="108"/>
      <c r="C137" s="109" t="s">
        <v>43</v>
      </c>
      <c r="D137" s="109" t="s">
        <v>73</v>
      </c>
      <c r="E137" s="110" t="s">
        <v>170</v>
      </c>
      <c r="F137" s="111" t="s">
        <v>171</v>
      </c>
      <c r="G137" s="112" t="s">
        <v>75</v>
      </c>
      <c r="H137" s="113">
        <v>1</v>
      </c>
      <c r="I137" s="114"/>
      <c r="J137" s="115">
        <f>ROUND(I137*H137,2)</f>
        <v>0</v>
      </c>
      <c r="K137" s="111" t="s">
        <v>0</v>
      </c>
      <c r="L137" s="18"/>
      <c r="M137" s="116" t="s">
        <v>0</v>
      </c>
      <c r="N137" s="117" t="s">
        <v>24</v>
      </c>
      <c r="O137" s="32"/>
      <c r="P137" s="118">
        <f>O137*H137</f>
        <v>0</v>
      </c>
      <c r="Q137" s="118">
        <v>0</v>
      </c>
      <c r="R137" s="118">
        <f>Q137*H137</f>
        <v>0</v>
      </c>
      <c r="S137" s="118">
        <v>0</v>
      </c>
      <c r="T137" s="119">
        <f>S137*H137</f>
        <v>0</v>
      </c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R137" s="120" t="s">
        <v>74</v>
      </c>
      <c r="AT137" s="120" t="s">
        <v>73</v>
      </c>
      <c r="AU137" s="120" t="s">
        <v>44</v>
      </c>
      <c r="AY137" s="8" t="s">
        <v>72</v>
      </c>
      <c r="BE137" s="121">
        <f>IF(N137="základní",J137,0)</f>
        <v>0</v>
      </c>
      <c r="BF137" s="121">
        <f>IF(N137="snížená",J137,0)</f>
        <v>0</v>
      </c>
      <c r="BG137" s="121">
        <f>IF(N137="zákl. přenesená",J137,0)</f>
        <v>0</v>
      </c>
      <c r="BH137" s="121">
        <f>IF(N137="sníž. přenesená",J137,0)</f>
        <v>0</v>
      </c>
      <c r="BI137" s="121">
        <f>IF(N137="nulová",J137,0)</f>
        <v>0</v>
      </c>
      <c r="BJ137" s="8" t="s">
        <v>43</v>
      </c>
      <c r="BK137" s="121">
        <f>ROUND(I137*H137,2)</f>
        <v>0</v>
      </c>
      <c r="BL137" s="8" t="s">
        <v>74</v>
      </c>
      <c r="BM137" s="120" t="s">
        <v>44</v>
      </c>
    </row>
    <row r="138" spans="1:65" s="2" customFormat="1" ht="21.6" customHeight="1" x14ac:dyDescent="0.2">
      <c r="A138" s="17"/>
      <c r="B138" s="108"/>
      <c r="C138" s="109" t="s">
        <v>44</v>
      </c>
      <c r="D138" s="109" t="s">
        <v>73</v>
      </c>
      <c r="E138" s="110" t="s">
        <v>172</v>
      </c>
      <c r="F138" s="111" t="s">
        <v>173</v>
      </c>
      <c r="G138" s="112" t="s">
        <v>75</v>
      </c>
      <c r="H138" s="113">
        <v>1</v>
      </c>
      <c r="I138" s="114"/>
      <c r="J138" s="115">
        <f>ROUND(I138*H138,2)</f>
        <v>0</v>
      </c>
      <c r="K138" s="111" t="s">
        <v>0</v>
      </c>
      <c r="L138" s="18"/>
      <c r="M138" s="116" t="s">
        <v>0</v>
      </c>
      <c r="N138" s="117" t="s">
        <v>24</v>
      </c>
      <c r="O138" s="32"/>
      <c r="P138" s="118">
        <f>O138*H138</f>
        <v>0</v>
      </c>
      <c r="Q138" s="118">
        <v>0</v>
      </c>
      <c r="R138" s="118">
        <f>Q138*H138</f>
        <v>0</v>
      </c>
      <c r="S138" s="118">
        <v>0</v>
      </c>
      <c r="T138" s="119">
        <f>S138*H138</f>
        <v>0</v>
      </c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R138" s="120" t="s">
        <v>74</v>
      </c>
      <c r="AT138" s="120" t="s">
        <v>73</v>
      </c>
      <c r="AU138" s="120" t="s">
        <v>44</v>
      </c>
      <c r="AY138" s="8" t="s">
        <v>72</v>
      </c>
      <c r="BE138" s="121">
        <f>IF(N138="základní",J138,0)</f>
        <v>0</v>
      </c>
      <c r="BF138" s="121">
        <f>IF(N138="snížená",J138,0)</f>
        <v>0</v>
      </c>
      <c r="BG138" s="121">
        <f>IF(N138="zákl. přenesená",J138,0)</f>
        <v>0</v>
      </c>
      <c r="BH138" s="121">
        <f>IF(N138="sníž. přenesená",J138,0)</f>
        <v>0</v>
      </c>
      <c r="BI138" s="121">
        <f>IF(N138="nulová",J138,0)</f>
        <v>0</v>
      </c>
      <c r="BJ138" s="8" t="s">
        <v>43</v>
      </c>
      <c r="BK138" s="121">
        <f>ROUND(I138*H138,2)</f>
        <v>0</v>
      </c>
      <c r="BL138" s="8" t="s">
        <v>74</v>
      </c>
      <c r="BM138" s="120" t="s">
        <v>74</v>
      </c>
    </row>
    <row r="139" spans="1:65" s="2" customFormat="1" ht="32.4" customHeight="1" x14ac:dyDescent="0.2">
      <c r="A139" s="17"/>
      <c r="B139" s="108"/>
      <c r="C139" s="109" t="s">
        <v>45</v>
      </c>
      <c r="D139" s="109" t="s">
        <v>73</v>
      </c>
      <c r="E139" s="110" t="s">
        <v>174</v>
      </c>
      <c r="F139" s="111" t="s">
        <v>175</v>
      </c>
      <c r="G139" s="112" t="s">
        <v>75</v>
      </c>
      <c r="H139" s="113">
        <v>1</v>
      </c>
      <c r="I139" s="114"/>
      <c r="J139" s="115">
        <f>ROUND(I139*H139,2)</f>
        <v>0</v>
      </c>
      <c r="K139" s="111" t="s">
        <v>0</v>
      </c>
      <c r="L139" s="18"/>
      <c r="M139" s="116" t="s">
        <v>0</v>
      </c>
      <c r="N139" s="117" t="s">
        <v>24</v>
      </c>
      <c r="O139" s="32"/>
      <c r="P139" s="118">
        <f>O139*H139</f>
        <v>0</v>
      </c>
      <c r="Q139" s="118">
        <v>0</v>
      </c>
      <c r="R139" s="118">
        <f>Q139*H139</f>
        <v>0</v>
      </c>
      <c r="S139" s="118">
        <v>0</v>
      </c>
      <c r="T139" s="119">
        <f>S139*H139</f>
        <v>0</v>
      </c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R139" s="120" t="s">
        <v>74</v>
      </c>
      <c r="AT139" s="120" t="s">
        <v>73</v>
      </c>
      <c r="AU139" s="120" t="s">
        <v>44</v>
      </c>
      <c r="AY139" s="8" t="s">
        <v>72</v>
      </c>
      <c r="BE139" s="121">
        <f>IF(N139="základní",J139,0)</f>
        <v>0</v>
      </c>
      <c r="BF139" s="121">
        <f>IF(N139="snížená",J139,0)</f>
        <v>0</v>
      </c>
      <c r="BG139" s="121">
        <f>IF(N139="zákl. přenesená",J139,0)</f>
        <v>0</v>
      </c>
      <c r="BH139" s="121">
        <f>IF(N139="sníž. přenesená",J139,0)</f>
        <v>0</v>
      </c>
      <c r="BI139" s="121">
        <f>IF(N139="nulová",J139,0)</f>
        <v>0</v>
      </c>
      <c r="BJ139" s="8" t="s">
        <v>43</v>
      </c>
      <c r="BK139" s="121">
        <f>ROUND(I139*H139,2)</f>
        <v>0</v>
      </c>
      <c r="BL139" s="8" t="s">
        <v>74</v>
      </c>
      <c r="BM139" s="120" t="s">
        <v>77</v>
      </c>
    </row>
    <row r="140" spans="1:65" s="2" customFormat="1" ht="21.6" customHeight="1" x14ac:dyDescent="0.2">
      <c r="A140" s="17"/>
      <c r="B140" s="108"/>
      <c r="C140" s="109" t="s">
        <v>74</v>
      </c>
      <c r="D140" s="109" t="s">
        <v>73</v>
      </c>
      <c r="E140" s="110" t="s">
        <v>176</v>
      </c>
      <c r="F140" s="111" t="s">
        <v>177</v>
      </c>
      <c r="G140" s="112" t="s">
        <v>75</v>
      </c>
      <c r="H140" s="113">
        <v>1</v>
      </c>
      <c r="I140" s="114"/>
      <c r="J140" s="115">
        <f>ROUND(I140*H140,2)</f>
        <v>0</v>
      </c>
      <c r="K140" s="111" t="s">
        <v>0</v>
      </c>
      <c r="L140" s="18"/>
      <c r="M140" s="116" t="s">
        <v>0</v>
      </c>
      <c r="N140" s="117" t="s">
        <v>24</v>
      </c>
      <c r="O140" s="32"/>
      <c r="P140" s="118">
        <f>O140*H140</f>
        <v>0</v>
      </c>
      <c r="Q140" s="118">
        <v>0</v>
      </c>
      <c r="R140" s="118">
        <f>Q140*H140</f>
        <v>0</v>
      </c>
      <c r="S140" s="118">
        <v>0</v>
      </c>
      <c r="T140" s="119">
        <f>S140*H140</f>
        <v>0</v>
      </c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R140" s="120" t="s">
        <v>74</v>
      </c>
      <c r="AT140" s="120" t="s">
        <v>73</v>
      </c>
      <c r="AU140" s="120" t="s">
        <v>44</v>
      </c>
      <c r="AY140" s="8" t="s">
        <v>72</v>
      </c>
      <c r="BE140" s="121">
        <f>IF(N140="základní",J140,0)</f>
        <v>0</v>
      </c>
      <c r="BF140" s="121">
        <f>IF(N140="snížená",J140,0)</f>
        <v>0</v>
      </c>
      <c r="BG140" s="121">
        <f>IF(N140="zákl. přenesená",J140,0)</f>
        <v>0</v>
      </c>
      <c r="BH140" s="121">
        <f>IF(N140="sníž. přenesená",J140,0)</f>
        <v>0</v>
      </c>
      <c r="BI140" s="121">
        <f>IF(N140="nulová",J140,0)</f>
        <v>0</v>
      </c>
      <c r="BJ140" s="8" t="s">
        <v>43</v>
      </c>
      <c r="BK140" s="121">
        <f>ROUND(I140*H140,2)</f>
        <v>0</v>
      </c>
      <c r="BL140" s="8" t="s">
        <v>74</v>
      </c>
      <c r="BM140" s="120" t="s">
        <v>79</v>
      </c>
    </row>
    <row r="141" spans="1:65" s="2" customFormat="1" ht="14.4" customHeight="1" x14ac:dyDescent="0.2">
      <c r="A141" s="17"/>
      <c r="B141" s="108"/>
      <c r="C141" s="109" t="s">
        <v>76</v>
      </c>
      <c r="D141" s="109" t="s">
        <v>73</v>
      </c>
      <c r="E141" s="110" t="s">
        <v>178</v>
      </c>
      <c r="F141" s="111" t="s">
        <v>179</v>
      </c>
      <c r="G141" s="112" t="s">
        <v>75</v>
      </c>
      <c r="H141" s="113">
        <v>2</v>
      </c>
      <c r="I141" s="114"/>
      <c r="J141" s="115">
        <f>ROUND(I141*H141,2)</f>
        <v>0</v>
      </c>
      <c r="K141" s="111" t="s">
        <v>0</v>
      </c>
      <c r="L141" s="18"/>
      <c r="M141" s="116" t="s">
        <v>0</v>
      </c>
      <c r="N141" s="117" t="s">
        <v>24</v>
      </c>
      <c r="O141" s="32"/>
      <c r="P141" s="118">
        <f>O141*H141</f>
        <v>0</v>
      </c>
      <c r="Q141" s="118">
        <v>0</v>
      </c>
      <c r="R141" s="118">
        <f>Q141*H141</f>
        <v>0</v>
      </c>
      <c r="S141" s="118">
        <v>0</v>
      </c>
      <c r="T141" s="119">
        <f>S141*H141</f>
        <v>0</v>
      </c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R141" s="120" t="s">
        <v>74</v>
      </c>
      <c r="AT141" s="120" t="s">
        <v>73</v>
      </c>
      <c r="AU141" s="120" t="s">
        <v>44</v>
      </c>
      <c r="AY141" s="8" t="s">
        <v>72</v>
      </c>
      <c r="BE141" s="121">
        <f>IF(N141="základní",J141,0)</f>
        <v>0</v>
      </c>
      <c r="BF141" s="121">
        <f>IF(N141="snížená",J141,0)</f>
        <v>0</v>
      </c>
      <c r="BG141" s="121">
        <f>IF(N141="zákl. přenesená",J141,0)</f>
        <v>0</v>
      </c>
      <c r="BH141" s="121">
        <f>IF(N141="sníž. přenesená",J141,0)</f>
        <v>0</v>
      </c>
      <c r="BI141" s="121">
        <f>IF(N141="nulová",J141,0)</f>
        <v>0</v>
      </c>
      <c r="BJ141" s="8" t="s">
        <v>43</v>
      </c>
      <c r="BK141" s="121">
        <f>ROUND(I141*H141,2)</f>
        <v>0</v>
      </c>
      <c r="BL141" s="8" t="s">
        <v>74</v>
      </c>
      <c r="BM141" s="120" t="s">
        <v>81</v>
      </c>
    </row>
    <row r="142" spans="1:65" s="7" customFormat="1" ht="25.95" customHeight="1" x14ac:dyDescent="0.25">
      <c r="B142" s="95"/>
      <c r="D142" s="96" t="s">
        <v>41</v>
      </c>
      <c r="E142" s="97" t="s">
        <v>180</v>
      </c>
      <c r="F142" s="97" t="s">
        <v>181</v>
      </c>
      <c r="I142" s="98"/>
      <c r="J142" s="99">
        <f>BK142</f>
        <v>0</v>
      </c>
      <c r="L142" s="95"/>
      <c r="M142" s="100"/>
      <c r="N142" s="101"/>
      <c r="O142" s="101"/>
      <c r="P142" s="102">
        <f>P143+P155+P168</f>
        <v>0</v>
      </c>
      <c r="Q142" s="101"/>
      <c r="R142" s="102">
        <f>R143+R155+R168</f>
        <v>0</v>
      </c>
      <c r="S142" s="101"/>
      <c r="T142" s="103">
        <f>T143+T155+T168</f>
        <v>0</v>
      </c>
      <c r="AR142" s="96" t="s">
        <v>43</v>
      </c>
      <c r="AT142" s="104" t="s">
        <v>41</v>
      </c>
      <c r="AU142" s="104" t="s">
        <v>42</v>
      </c>
      <c r="AY142" s="96" t="s">
        <v>72</v>
      </c>
      <c r="BK142" s="105">
        <f>BK143+BK155+BK168</f>
        <v>0</v>
      </c>
    </row>
    <row r="143" spans="1:65" s="7" customFormat="1" ht="22.8" customHeight="1" x14ac:dyDescent="0.25">
      <c r="B143" s="95"/>
      <c r="D143" s="96" t="s">
        <v>41</v>
      </c>
      <c r="E143" s="106" t="s">
        <v>148</v>
      </c>
      <c r="F143" s="106" t="s">
        <v>182</v>
      </c>
      <c r="I143" s="98"/>
      <c r="J143" s="107">
        <f>BK143</f>
        <v>0</v>
      </c>
      <c r="L143" s="95"/>
      <c r="M143" s="100"/>
      <c r="N143" s="101"/>
      <c r="O143" s="101"/>
      <c r="P143" s="102">
        <f>SUM(P144:P154)</f>
        <v>0</v>
      </c>
      <c r="Q143" s="101"/>
      <c r="R143" s="102">
        <f>SUM(R144:R154)</f>
        <v>0</v>
      </c>
      <c r="S143" s="101"/>
      <c r="T143" s="103">
        <f>SUM(T144:T154)</f>
        <v>0</v>
      </c>
      <c r="AR143" s="96" t="s">
        <v>43</v>
      </c>
      <c r="AT143" s="104" t="s">
        <v>41</v>
      </c>
      <c r="AU143" s="104" t="s">
        <v>43</v>
      </c>
      <c r="AY143" s="96" t="s">
        <v>72</v>
      </c>
      <c r="BK143" s="105">
        <f>SUM(BK144:BK154)</f>
        <v>0</v>
      </c>
    </row>
    <row r="144" spans="1:65" s="2" customFormat="1" ht="32.4" customHeight="1" x14ac:dyDescent="0.2">
      <c r="A144" s="17"/>
      <c r="B144" s="108"/>
      <c r="C144" s="109" t="s">
        <v>77</v>
      </c>
      <c r="D144" s="109" t="s">
        <v>73</v>
      </c>
      <c r="E144" s="110" t="s">
        <v>183</v>
      </c>
      <c r="F144" s="111" t="s">
        <v>184</v>
      </c>
      <c r="G144" s="112" t="s">
        <v>75</v>
      </c>
      <c r="H144" s="113">
        <v>5.05</v>
      </c>
      <c r="I144" s="114"/>
      <c r="J144" s="115">
        <f t="shared" ref="J144:J154" si="0">ROUND(I144*H144,2)</f>
        <v>0</v>
      </c>
      <c r="K144" s="111" t="s">
        <v>0</v>
      </c>
      <c r="L144" s="18"/>
      <c r="M144" s="116" t="s">
        <v>0</v>
      </c>
      <c r="N144" s="117" t="s">
        <v>24</v>
      </c>
      <c r="O144" s="32"/>
      <c r="P144" s="118">
        <f t="shared" ref="P144:P154" si="1">O144*H144</f>
        <v>0</v>
      </c>
      <c r="Q144" s="118">
        <v>0</v>
      </c>
      <c r="R144" s="118">
        <f t="shared" ref="R144:R154" si="2">Q144*H144</f>
        <v>0</v>
      </c>
      <c r="S144" s="118">
        <v>0</v>
      </c>
      <c r="T144" s="119">
        <f t="shared" ref="T144:T154" si="3">S144*H144</f>
        <v>0</v>
      </c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R144" s="120" t="s">
        <v>74</v>
      </c>
      <c r="AT144" s="120" t="s">
        <v>73</v>
      </c>
      <c r="AU144" s="120" t="s">
        <v>44</v>
      </c>
      <c r="AY144" s="8" t="s">
        <v>72</v>
      </c>
      <c r="BE144" s="121">
        <f t="shared" ref="BE144:BE154" si="4">IF(N144="základní",J144,0)</f>
        <v>0</v>
      </c>
      <c r="BF144" s="121">
        <f t="shared" ref="BF144:BF154" si="5">IF(N144="snížená",J144,0)</f>
        <v>0</v>
      </c>
      <c r="BG144" s="121">
        <f t="shared" ref="BG144:BG154" si="6">IF(N144="zákl. přenesená",J144,0)</f>
        <v>0</v>
      </c>
      <c r="BH144" s="121">
        <f t="shared" ref="BH144:BH154" si="7">IF(N144="sníž. přenesená",J144,0)</f>
        <v>0</v>
      </c>
      <c r="BI144" s="121">
        <f t="shared" ref="BI144:BI154" si="8">IF(N144="nulová",J144,0)</f>
        <v>0</v>
      </c>
      <c r="BJ144" s="8" t="s">
        <v>43</v>
      </c>
      <c r="BK144" s="121">
        <f t="shared" ref="BK144:BK154" si="9">ROUND(I144*H144,2)</f>
        <v>0</v>
      </c>
      <c r="BL144" s="8" t="s">
        <v>74</v>
      </c>
      <c r="BM144" s="120" t="s">
        <v>88</v>
      </c>
    </row>
    <row r="145" spans="1:65" s="2" customFormat="1" ht="14.4" customHeight="1" x14ac:dyDescent="0.2">
      <c r="A145" s="17"/>
      <c r="B145" s="108"/>
      <c r="C145" s="109" t="s">
        <v>78</v>
      </c>
      <c r="D145" s="109" t="s">
        <v>73</v>
      </c>
      <c r="E145" s="110" t="s">
        <v>185</v>
      </c>
      <c r="F145" s="111" t="s">
        <v>186</v>
      </c>
      <c r="G145" s="112" t="s">
        <v>75</v>
      </c>
      <c r="H145" s="113">
        <v>6.25</v>
      </c>
      <c r="I145" s="114"/>
      <c r="J145" s="115">
        <f t="shared" si="0"/>
        <v>0</v>
      </c>
      <c r="K145" s="111" t="s">
        <v>0</v>
      </c>
      <c r="L145" s="18"/>
      <c r="M145" s="116" t="s">
        <v>0</v>
      </c>
      <c r="N145" s="117" t="s">
        <v>24</v>
      </c>
      <c r="O145" s="32"/>
      <c r="P145" s="118">
        <f t="shared" si="1"/>
        <v>0</v>
      </c>
      <c r="Q145" s="118">
        <v>0</v>
      </c>
      <c r="R145" s="118">
        <f t="shared" si="2"/>
        <v>0</v>
      </c>
      <c r="S145" s="118">
        <v>0</v>
      </c>
      <c r="T145" s="119">
        <f t="shared" si="3"/>
        <v>0</v>
      </c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R145" s="120" t="s">
        <v>74</v>
      </c>
      <c r="AT145" s="120" t="s">
        <v>73</v>
      </c>
      <c r="AU145" s="120" t="s">
        <v>44</v>
      </c>
      <c r="AY145" s="8" t="s">
        <v>72</v>
      </c>
      <c r="BE145" s="121">
        <f t="shared" si="4"/>
        <v>0</v>
      </c>
      <c r="BF145" s="121">
        <f t="shared" si="5"/>
        <v>0</v>
      </c>
      <c r="BG145" s="121">
        <f t="shared" si="6"/>
        <v>0</v>
      </c>
      <c r="BH145" s="121">
        <f t="shared" si="7"/>
        <v>0</v>
      </c>
      <c r="BI145" s="121">
        <f t="shared" si="8"/>
        <v>0</v>
      </c>
      <c r="BJ145" s="8" t="s">
        <v>43</v>
      </c>
      <c r="BK145" s="121">
        <f t="shared" si="9"/>
        <v>0</v>
      </c>
      <c r="BL145" s="8" t="s">
        <v>74</v>
      </c>
      <c r="BM145" s="120" t="s">
        <v>90</v>
      </c>
    </row>
    <row r="146" spans="1:65" s="2" customFormat="1" ht="21.6" customHeight="1" x14ac:dyDescent="0.2">
      <c r="A146" s="17"/>
      <c r="B146" s="108"/>
      <c r="C146" s="109" t="s">
        <v>79</v>
      </c>
      <c r="D146" s="109" t="s">
        <v>73</v>
      </c>
      <c r="E146" s="110" t="s">
        <v>187</v>
      </c>
      <c r="F146" s="111" t="s">
        <v>188</v>
      </c>
      <c r="G146" s="112" t="s">
        <v>75</v>
      </c>
      <c r="H146" s="113">
        <v>1</v>
      </c>
      <c r="I146" s="114"/>
      <c r="J146" s="115">
        <f t="shared" si="0"/>
        <v>0</v>
      </c>
      <c r="K146" s="111" t="s">
        <v>0</v>
      </c>
      <c r="L146" s="18"/>
      <c r="M146" s="116" t="s">
        <v>0</v>
      </c>
      <c r="N146" s="117" t="s">
        <v>24</v>
      </c>
      <c r="O146" s="32"/>
      <c r="P146" s="118">
        <f t="shared" si="1"/>
        <v>0</v>
      </c>
      <c r="Q146" s="118">
        <v>0</v>
      </c>
      <c r="R146" s="118">
        <f t="shared" si="2"/>
        <v>0</v>
      </c>
      <c r="S146" s="118">
        <v>0</v>
      </c>
      <c r="T146" s="119">
        <f t="shared" si="3"/>
        <v>0</v>
      </c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R146" s="120" t="s">
        <v>74</v>
      </c>
      <c r="AT146" s="120" t="s">
        <v>73</v>
      </c>
      <c r="AU146" s="120" t="s">
        <v>44</v>
      </c>
      <c r="AY146" s="8" t="s">
        <v>72</v>
      </c>
      <c r="BE146" s="121">
        <f t="shared" si="4"/>
        <v>0</v>
      </c>
      <c r="BF146" s="121">
        <f t="shared" si="5"/>
        <v>0</v>
      </c>
      <c r="BG146" s="121">
        <f t="shared" si="6"/>
        <v>0</v>
      </c>
      <c r="BH146" s="121">
        <f t="shared" si="7"/>
        <v>0</v>
      </c>
      <c r="BI146" s="121">
        <f t="shared" si="8"/>
        <v>0</v>
      </c>
      <c r="BJ146" s="8" t="s">
        <v>43</v>
      </c>
      <c r="BK146" s="121">
        <f t="shared" si="9"/>
        <v>0</v>
      </c>
      <c r="BL146" s="8" t="s">
        <v>74</v>
      </c>
      <c r="BM146" s="120" t="s">
        <v>91</v>
      </c>
    </row>
    <row r="147" spans="1:65" s="2" customFormat="1" ht="14.4" customHeight="1" x14ac:dyDescent="0.2">
      <c r="A147" s="17"/>
      <c r="B147" s="108"/>
      <c r="C147" s="109" t="s">
        <v>80</v>
      </c>
      <c r="D147" s="109" t="s">
        <v>73</v>
      </c>
      <c r="E147" s="110" t="s">
        <v>189</v>
      </c>
      <c r="F147" s="111" t="s">
        <v>190</v>
      </c>
      <c r="G147" s="112" t="s">
        <v>75</v>
      </c>
      <c r="H147" s="113">
        <v>1</v>
      </c>
      <c r="I147" s="114"/>
      <c r="J147" s="115">
        <f t="shared" si="0"/>
        <v>0</v>
      </c>
      <c r="K147" s="111" t="s">
        <v>0</v>
      </c>
      <c r="L147" s="18"/>
      <c r="M147" s="116" t="s">
        <v>0</v>
      </c>
      <c r="N147" s="117" t="s">
        <v>24</v>
      </c>
      <c r="O147" s="32"/>
      <c r="P147" s="118">
        <f t="shared" si="1"/>
        <v>0</v>
      </c>
      <c r="Q147" s="118">
        <v>0</v>
      </c>
      <c r="R147" s="118">
        <f t="shared" si="2"/>
        <v>0</v>
      </c>
      <c r="S147" s="118">
        <v>0</v>
      </c>
      <c r="T147" s="119">
        <f t="shared" si="3"/>
        <v>0</v>
      </c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R147" s="120" t="s">
        <v>74</v>
      </c>
      <c r="AT147" s="120" t="s">
        <v>73</v>
      </c>
      <c r="AU147" s="120" t="s">
        <v>44</v>
      </c>
      <c r="AY147" s="8" t="s">
        <v>72</v>
      </c>
      <c r="BE147" s="121">
        <f t="shared" si="4"/>
        <v>0</v>
      </c>
      <c r="BF147" s="121">
        <f t="shared" si="5"/>
        <v>0</v>
      </c>
      <c r="BG147" s="121">
        <f t="shared" si="6"/>
        <v>0</v>
      </c>
      <c r="BH147" s="121">
        <f t="shared" si="7"/>
        <v>0</v>
      </c>
      <c r="BI147" s="121">
        <f t="shared" si="8"/>
        <v>0</v>
      </c>
      <c r="BJ147" s="8" t="s">
        <v>43</v>
      </c>
      <c r="BK147" s="121">
        <f t="shared" si="9"/>
        <v>0</v>
      </c>
      <c r="BL147" s="8" t="s">
        <v>74</v>
      </c>
      <c r="BM147" s="120" t="s">
        <v>93</v>
      </c>
    </row>
    <row r="148" spans="1:65" s="2" customFormat="1" ht="21.6" customHeight="1" x14ac:dyDescent="0.2">
      <c r="A148" s="17"/>
      <c r="B148" s="108"/>
      <c r="C148" s="109" t="s">
        <v>81</v>
      </c>
      <c r="D148" s="109" t="s">
        <v>73</v>
      </c>
      <c r="E148" s="110" t="s">
        <v>191</v>
      </c>
      <c r="F148" s="111" t="s">
        <v>173</v>
      </c>
      <c r="G148" s="112" t="s">
        <v>75</v>
      </c>
      <c r="H148" s="113">
        <v>1</v>
      </c>
      <c r="I148" s="114"/>
      <c r="J148" s="115">
        <f t="shared" si="0"/>
        <v>0</v>
      </c>
      <c r="K148" s="111" t="s">
        <v>0</v>
      </c>
      <c r="L148" s="18"/>
      <c r="M148" s="116" t="s">
        <v>0</v>
      </c>
      <c r="N148" s="117" t="s">
        <v>24</v>
      </c>
      <c r="O148" s="32"/>
      <c r="P148" s="118">
        <f t="shared" si="1"/>
        <v>0</v>
      </c>
      <c r="Q148" s="118">
        <v>0</v>
      </c>
      <c r="R148" s="118">
        <f t="shared" si="2"/>
        <v>0</v>
      </c>
      <c r="S148" s="118">
        <v>0</v>
      </c>
      <c r="T148" s="119">
        <f t="shared" si="3"/>
        <v>0</v>
      </c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R148" s="120" t="s">
        <v>74</v>
      </c>
      <c r="AT148" s="120" t="s">
        <v>73</v>
      </c>
      <c r="AU148" s="120" t="s">
        <v>44</v>
      </c>
      <c r="AY148" s="8" t="s">
        <v>72</v>
      </c>
      <c r="BE148" s="121">
        <f t="shared" si="4"/>
        <v>0</v>
      </c>
      <c r="BF148" s="121">
        <f t="shared" si="5"/>
        <v>0</v>
      </c>
      <c r="BG148" s="121">
        <f t="shared" si="6"/>
        <v>0</v>
      </c>
      <c r="BH148" s="121">
        <f t="shared" si="7"/>
        <v>0</v>
      </c>
      <c r="BI148" s="121">
        <f t="shared" si="8"/>
        <v>0</v>
      </c>
      <c r="BJ148" s="8" t="s">
        <v>43</v>
      </c>
      <c r="BK148" s="121">
        <f t="shared" si="9"/>
        <v>0</v>
      </c>
      <c r="BL148" s="8" t="s">
        <v>74</v>
      </c>
      <c r="BM148" s="120" t="s">
        <v>95</v>
      </c>
    </row>
    <row r="149" spans="1:65" s="2" customFormat="1" ht="14.4" customHeight="1" x14ac:dyDescent="0.2">
      <c r="A149" s="17"/>
      <c r="B149" s="108"/>
      <c r="C149" s="109" t="s">
        <v>82</v>
      </c>
      <c r="D149" s="109" t="s">
        <v>73</v>
      </c>
      <c r="E149" s="110" t="s">
        <v>192</v>
      </c>
      <c r="F149" s="111" t="s">
        <v>193</v>
      </c>
      <c r="G149" s="112" t="s">
        <v>75</v>
      </c>
      <c r="H149" s="113">
        <v>1</v>
      </c>
      <c r="I149" s="114"/>
      <c r="J149" s="115">
        <f t="shared" si="0"/>
        <v>0</v>
      </c>
      <c r="K149" s="111" t="s">
        <v>0</v>
      </c>
      <c r="L149" s="18"/>
      <c r="M149" s="116" t="s">
        <v>0</v>
      </c>
      <c r="N149" s="117" t="s">
        <v>24</v>
      </c>
      <c r="O149" s="32"/>
      <c r="P149" s="118">
        <f t="shared" si="1"/>
        <v>0</v>
      </c>
      <c r="Q149" s="118">
        <v>0</v>
      </c>
      <c r="R149" s="118">
        <f t="shared" si="2"/>
        <v>0</v>
      </c>
      <c r="S149" s="118">
        <v>0</v>
      </c>
      <c r="T149" s="119">
        <f t="shared" si="3"/>
        <v>0</v>
      </c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R149" s="120" t="s">
        <v>74</v>
      </c>
      <c r="AT149" s="120" t="s">
        <v>73</v>
      </c>
      <c r="AU149" s="120" t="s">
        <v>44</v>
      </c>
      <c r="AY149" s="8" t="s">
        <v>72</v>
      </c>
      <c r="BE149" s="121">
        <f t="shared" si="4"/>
        <v>0</v>
      </c>
      <c r="BF149" s="121">
        <f t="shared" si="5"/>
        <v>0</v>
      </c>
      <c r="BG149" s="121">
        <f t="shared" si="6"/>
        <v>0</v>
      </c>
      <c r="BH149" s="121">
        <f t="shared" si="7"/>
        <v>0</v>
      </c>
      <c r="BI149" s="121">
        <f t="shared" si="8"/>
        <v>0</v>
      </c>
      <c r="BJ149" s="8" t="s">
        <v>43</v>
      </c>
      <c r="BK149" s="121">
        <f t="shared" si="9"/>
        <v>0</v>
      </c>
      <c r="BL149" s="8" t="s">
        <v>74</v>
      </c>
      <c r="BM149" s="120" t="s">
        <v>97</v>
      </c>
    </row>
    <row r="150" spans="1:65" s="2" customFormat="1" ht="32.4" customHeight="1" x14ac:dyDescent="0.2">
      <c r="A150" s="17"/>
      <c r="B150" s="108"/>
      <c r="C150" s="109" t="s">
        <v>83</v>
      </c>
      <c r="D150" s="109" t="s">
        <v>73</v>
      </c>
      <c r="E150" s="110" t="s">
        <v>194</v>
      </c>
      <c r="F150" s="111" t="s">
        <v>195</v>
      </c>
      <c r="G150" s="112" t="s">
        <v>75</v>
      </c>
      <c r="H150" s="113">
        <v>2</v>
      </c>
      <c r="I150" s="114"/>
      <c r="J150" s="115">
        <f t="shared" si="0"/>
        <v>0</v>
      </c>
      <c r="K150" s="111" t="s">
        <v>0</v>
      </c>
      <c r="L150" s="18"/>
      <c r="M150" s="116" t="s">
        <v>0</v>
      </c>
      <c r="N150" s="117" t="s">
        <v>24</v>
      </c>
      <c r="O150" s="32"/>
      <c r="P150" s="118">
        <f t="shared" si="1"/>
        <v>0</v>
      </c>
      <c r="Q150" s="118">
        <v>0</v>
      </c>
      <c r="R150" s="118">
        <f t="shared" si="2"/>
        <v>0</v>
      </c>
      <c r="S150" s="118">
        <v>0</v>
      </c>
      <c r="T150" s="119">
        <f t="shared" si="3"/>
        <v>0</v>
      </c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R150" s="120" t="s">
        <v>74</v>
      </c>
      <c r="AT150" s="120" t="s">
        <v>73</v>
      </c>
      <c r="AU150" s="120" t="s">
        <v>44</v>
      </c>
      <c r="AY150" s="8" t="s">
        <v>72</v>
      </c>
      <c r="BE150" s="121">
        <f t="shared" si="4"/>
        <v>0</v>
      </c>
      <c r="BF150" s="121">
        <f t="shared" si="5"/>
        <v>0</v>
      </c>
      <c r="BG150" s="121">
        <f t="shared" si="6"/>
        <v>0</v>
      </c>
      <c r="BH150" s="121">
        <f t="shared" si="7"/>
        <v>0</v>
      </c>
      <c r="BI150" s="121">
        <f t="shared" si="8"/>
        <v>0</v>
      </c>
      <c r="BJ150" s="8" t="s">
        <v>43</v>
      </c>
      <c r="BK150" s="121">
        <f t="shared" si="9"/>
        <v>0</v>
      </c>
      <c r="BL150" s="8" t="s">
        <v>74</v>
      </c>
      <c r="BM150" s="120" t="s">
        <v>99</v>
      </c>
    </row>
    <row r="151" spans="1:65" s="2" customFormat="1" ht="21.6" customHeight="1" x14ac:dyDescent="0.2">
      <c r="A151" s="17"/>
      <c r="B151" s="108"/>
      <c r="C151" s="109" t="s">
        <v>84</v>
      </c>
      <c r="D151" s="109" t="s">
        <v>73</v>
      </c>
      <c r="E151" s="110" t="s">
        <v>196</v>
      </c>
      <c r="F151" s="111" t="s">
        <v>197</v>
      </c>
      <c r="G151" s="112" t="s">
        <v>75</v>
      </c>
      <c r="H151" s="113">
        <v>2</v>
      </c>
      <c r="I151" s="114"/>
      <c r="J151" s="115">
        <f t="shared" si="0"/>
        <v>0</v>
      </c>
      <c r="K151" s="111" t="s">
        <v>0</v>
      </c>
      <c r="L151" s="18"/>
      <c r="M151" s="116" t="s">
        <v>0</v>
      </c>
      <c r="N151" s="117" t="s">
        <v>24</v>
      </c>
      <c r="O151" s="32"/>
      <c r="P151" s="118">
        <f t="shared" si="1"/>
        <v>0</v>
      </c>
      <c r="Q151" s="118">
        <v>0</v>
      </c>
      <c r="R151" s="118">
        <f t="shared" si="2"/>
        <v>0</v>
      </c>
      <c r="S151" s="118">
        <v>0</v>
      </c>
      <c r="T151" s="119">
        <f t="shared" si="3"/>
        <v>0</v>
      </c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R151" s="120" t="s">
        <v>74</v>
      </c>
      <c r="AT151" s="120" t="s">
        <v>73</v>
      </c>
      <c r="AU151" s="120" t="s">
        <v>44</v>
      </c>
      <c r="AY151" s="8" t="s">
        <v>72</v>
      </c>
      <c r="BE151" s="121">
        <f t="shared" si="4"/>
        <v>0</v>
      </c>
      <c r="BF151" s="121">
        <f t="shared" si="5"/>
        <v>0</v>
      </c>
      <c r="BG151" s="121">
        <f t="shared" si="6"/>
        <v>0</v>
      </c>
      <c r="BH151" s="121">
        <f t="shared" si="7"/>
        <v>0</v>
      </c>
      <c r="BI151" s="121">
        <f t="shared" si="8"/>
        <v>0</v>
      </c>
      <c r="BJ151" s="8" t="s">
        <v>43</v>
      </c>
      <c r="BK151" s="121">
        <f t="shared" si="9"/>
        <v>0</v>
      </c>
      <c r="BL151" s="8" t="s">
        <v>74</v>
      </c>
      <c r="BM151" s="120" t="s">
        <v>101</v>
      </c>
    </row>
    <row r="152" spans="1:65" s="2" customFormat="1" ht="32.4" customHeight="1" x14ac:dyDescent="0.2">
      <c r="A152" s="17"/>
      <c r="B152" s="108"/>
      <c r="C152" s="109" t="s">
        <v>85</v>
      </c>
      <c r="D152" s="109" t="s">
        <v>73</v>
      </c>
      <c r="E152" s="110" t="s">
        <v>198</v>
      </c>
      <c r="F152" s="111" t="s">
        <v>199</v>
      </c>
      <c r="G152" s="112" t="s">
        <v>75</v>
      </c>
      <c r="H152" s="113">
        <v>1</v>
      </c>
      <c r="I152" s="114"/>
      <c r="J152" s="115">
        <f t="shared" si="0"/>
        <v>0</v>
      </c>
      <c r="K152" s="111" t="s">
        <v>0</v>
      </c>
      <c r="L152" s="18"/>
      <c r="M152" s="116" t="s">
        <v>0</v>
      </c>
      <c r="N152" s="117" t="s">
        <v>24</v>
      </c>
      <c r="O152" s="32"/>
      <c r="P152" s="118">
        <f t="shared" si="1"/>
        <v>0</v>
      </c>
      <c r="Q152" s="118">
        <v>0</v>
      </c>
      <c r="R152" s="118">
        <f t="shared" si="2"/>
        <v>0</v>
      </c>
      <c r="S152" s="118">
        <v>0</v>
      </c>
      <c r="T152" s="119">
        <f t="shared" si="3"/>
        <v>0</v>
      </c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R152" s="120" t="s">
        <v>74</v>
      </c>
      <c r="AT152" s="120" t="s">
        <v>73</v>
      </c>
      <c r="AU152" s="120" t="s">
        <v>44</v>
      </c>
      <c r="AY152" s="8" t="s">
        <v>72</v>
      </c>
      <c r="BE152" s="121">
        <f t="shared" si="4"/>
        <v>0</v>
      </c>
      <c r="BF152" s="121">
        <f t="shared" si="5"/>
        <v>0</v>
      </c>
      <c r="BG152" s="121">
        <f t="shared" si="6"/>
        <v>0</v>
      </c>
      <c r="BH152" s="121">
        <f t="shared" si="7"/>
        <v>0</v>
      </c>
      <c r="BI152" s="121">
        <f t="shared" si="8"/>
        <v>0</v>
      </c>
      <c r="BJ152" s="8" t="s">
        <v>43</v>
      </c>
      <c r="BK152" s="121">
        <f t="shared" si="9"/>
        <v>0</v>
      </c>
      <c r="BL152" s="8" t="s">
        <v>74</v>
      </c>
      <c r="BM152" s="120" t="s">
        <v>103</v>
      </c>
    </row>
    <row r="153" spans="1:65" s="2" customFormat="1" ht="14.4" customHeight="1" x14ac:dyDescent="0.2">
      <c r="A153" s="17"/>
      <c r="B153" s="108"/>
      <c r="C153" s="109" t="s">
        <v>4</v>
      </c>
      <c r="D153" s="109" t="s">
        <v>73</v>
      </c>
      <c r="E153" s="110" t="s">
        <v>200</v>
      </c>
      <c r="F153" s="111" t="s">
        <v>179</v>
      </c>
      <c r="G153" s="112" t="s">
        <v>75</v>
      </c>
      <c r="H153" s="113">
        <v>2</v>
      </c>
      <c r="I153" s="114"/>
      <c r="J153" s="115">
        <f t="shared" si="0"/>
        <v>0</v>
      </c>
      <c r="K153" s="111" t="s">
        <v>0</v>
      </c>
      <c r="L153" s="18"/>
      <c r="M153" s="116" t="s">
        <v>0</v>
      </c>
      <c r="N153" s="117" t="s">
        <v>24</v>
      </c>
      <c r="O153" s="32"/>
      <c r="P153" s="118">
        <f t="shared" si="1"/>
        <v>0</v>
      </c>
      <c r="Q153" s="118">
        <v>0</v>
      </c>
      <c r="R153" s="118">
        <f t="shared" si="2"/>
        <v>0</v>
      </c>
      <c r="S153" s="118">
        <v>0</v>
      </c>
      <c r="T153" s="119">
        <f t="shared" si="3"/>
        <v>0</v>
      </c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R153" s="120" t="s">
        <v>74</v>
      </c>
      <c r="AT153" s="120" t="s">
        <v>73</v>
      </c>
      <c r="AU153" s="120" t="s">
        <v>44</v>
      </c>
      <c r="AY153" s="8" t="s">
        <v>72</v>
      </c>
      <c r="BE153" s="121">
        <f t="shared" si="4"/>
        <v>0</v>
      </c>
      <c r="BF153" s="121">
        <f t="shared" si="5"/>
        <v>0</v>
      </c>
      <c r="BG153" s="121">
        <f t="shared" si="6"/>
        <v>0</v>
      </c>
      <c r="BH153" s="121">
        <f t="shared" si="7"/>
        <v>0</v>
      </c>
      <c r="BI153" s="121">
        <f t="shared" si="8"/>
        <v>0</v>
      </c>
      <c r="BJ153" s="8" t="s">
        <v>43</v>
      </c>
      <c r="BK153" s="121">
        <f t="shared" si="9"/>
        <v>0</v>
      </c>
      <c r="BL153" s="8" t="s">
        <v>74</v>
      </c>
      <c r="BM153" s="120" t="s">
        <v>105</v>
      </c>
    </row>
    <row r="154" spans="1:65" s="2" customFormat="1" ht="21.6" customHeight="1" x14ac:dyDescent="0.2">
      <c r="A154" s="17"/>
      <c r="B154" s="108"/>
      <c r="C154" s="109" t="s">
        <v>86</v>
      </c>
      <c r="D154" s="109" t="s">
        <v>73</v>
      </c>
      <c r="E154" s="110" t="s">
        <v>201</v>
      </c>
      <c r="F154" s="111" t="s">
        <v>202</v>
      </c>
      <c r="G154" s="112" t="s">
        <v>75</v>
      </c>
      <c r="H154" s="113">
        <v>4</v>
      </c>
      <c r="I154" s="114"/>
      <c r="J154" s="115">
        <f t="shared" si="0"/>
        <v>0</v>
      </c>
      <c r="K154" s="111" t="s">
        <v>0</v>
      </c>
      <c r="L154" s="18"/>
      <c r="M154" s="116" t="s">
        <v>0</v>
      </c>
      <c r="N154" s="117" t="s">
        <v>24</v>
      </c>
      <c r="O154" s="32"/>
      <c r="P154" s="118">
        <f t="shared" si="1"/>
        <v>0</v>
      </c>
      <c r="Q154" s="118">
        <v>0</v>
      </c>
      <c r="R154" s="118">
        <f t="shared" si="2"/>
        <v>0</v>
      </c>
      <c r="S154" s="118">
        <v>0</v>
      </c>
      <c r="T154" s="119">
        <f t="shared" si="3"/>
        <v>0</v>
      </c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R154" s="120" t="s">
        <v>74</v>
      </c>
      <c r="AT154" s="120" t="s">
        <v>73</v>
      </c>
      <c r="AU154" s="120" t="s">
        <v>44</v>
      </c>
      <c r="AY154" s="8" t="s">
        <v>72</v>
      </c>
      <c r="BE154" s="121">
        <f t="shared" si="4"/>
        <v>0</v>
      </c>
      <c r="BF154" s="121">
        <f t="shared" si="5"/>
        <v>0</v>
      </c>
      <c r="BG154" s="121">
        <f t="shared" si="6"/>
        <v>0</v>
      </c>
      <c r="BH154" s="121">
        <f t="shared" si="7"/>
        <v>0</v>
      </c>
      <c r="BI154" s="121">
        <f t="shared" si="8"/>
        <v>0</v>
      </c>
      <c r="BJ154" s="8" t="s">
        <v>43</v>
      </c>
      <c r="BK154" s="121">
        <f t="shared" si="9"/>
        <v>0</v>
      </c>
      <c r="BL154" s="8" t="s">
        <v>74</v>
      </c>
      <c r="BM154" s="120" t="s">
        <v>107</v>
      </c>
    </row>
    <row r="155" spans="1:65" s="7" customFormat="1" ht="22.8" customHeight="1" x14ac:dyDescent="0.25">
      <c r="B155" s="95"/>
      <c r="D155" s="96" t="s">
        <v>41</v>
      </c>
      <c r="E155" s="106" t="s">
        <v>203</v>
      </c>
      <c r="F155" s="106" t="s">
        <v>204</v>
      </c>
      <c r="I155" s="98"/>
      <c r="J155" s="107">
        <f>BK155</f>
        <v>0</v>
      </c>
      <c r="L155" s="95"/>
      <c r="M155" s="100"/>
      <c r="N155" s="101"/>
      <c r="O155" s="101"/>
      <c r="P155" s="102">
        <f>SUM(P156:P167)</f>
        <v>0</v>
      </c>
      <c r="Q155" s="101"/>
      <c r="R155" s="102">
        <f>SUM(R156:R167)</f>
        <v>0</v>
      </c>
      <c r="S155" s="101"/>
      <c r="T155" s="103">
        <f>SUM(T156:T167)</f>
        <v>0</v>
      </c>
      <c r="AR155" s="96" t="s">
        <v>43</v>
      </c>
      <c r="AT155" s="104" t="s">
        <v>41</v>
      </c>
      <c r="AU155" s="104" t="s">
        <v>43</v>
      </c>
      <c r="AY155" s="96" t="s">
        <v>72</v>
      </c>
      <c r="BK155" s="105">
        <f>SUM(BK156:BK167)</f>
        <v>0</v>
      </c>
    </row>
    <row r="156" spans="1:65" s="2" customFormat="1" ht="64.8" customHeight="1" x14ac:dyDescent="0.2">
      <c r="A156" s="17"/>
      <c r="B156" s="108"/>
      <c r="C156" s="109" t="s">
        <v>87</v>
      </c>
      <c r="D156" s="109" t="s">
        <v>73</v>
      </c>
      <c r="E156" s="110" t="s">
        <v>205</v>
      </c>
      <c r="F156" s="111" t="s">
        <v>206</v>
      </c>
      <c r="G156" s="112" t="s">
        <v>75</v>
      </c>
      <c r="H156" s="113">
        <v>1</v>
      </c>
      <c r="I156" s="114"/>
      <c r="J156" s="115">
        <f t="shared" ref="J156:J167" si="10">ROUND(I156*H156,2)</f>
        <v>0</v>
      </c>
      <c r="K156" s="111" t="s">
        <v>0</v>
      </c>
      <c r="L156" s="18"/>
      <c r="M156" s="116" t="s">
        <v>0</v>
      </c>
      <c r="N156" s="117" t="s">
        <v>24</v>
      </c>
      <c r="O156" s="32"/>
      <c r="P156" s="118">
        <f t="shared" ref="P156:P167" si="11">O156*H156</f>
        <v>0</v>
      </c>
      <c r="Q156" s="118">
        <v>0</v>
      </c>
      <c r="R156" s="118">
        <f t="shared" ref="R156:R167" si="12">Q156*H156</f>
        <v>0</v>
      </c>
      <c r="S156" s="118">
        <v>0</v>
      </c>
      <c r="T156" s="119">
        <f t="shared" ref="T156:T167" si="13">S156*H156</f>
        <v>0</v>
      </c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R156" s="120" t="s">
        <v>74</v>
      </c>
      <c r="AT156" s="120" t="s">
        <v>73</v>
      </c>
      <c r="AU156" s="120" t="s">
        <v>44</v>
      </c>
      <c r="AY156" s="8" t="s">
        <v>72</v>
      </c>
      <c r="BE156" s="121">
        <f t="shared" ref="BE156:BE167" si="14">IF(N156="základní",J156,0)</f>
        <v>0</v>
      </c>
      <c r="BF156" s="121">
        <f t="shared" ref="BF156:BF167" si="15">IF(N156="snížená",J156,0)</f>
        <v>0</v>
      </c>
      <c r="BG156" s="121">
        <f t="shared" ref="BG156:BG167" si="16">IF(N156="zákl. přenesená",J156,0)</f>
        <v>0</v>
      </c>
      <c r="BH156" s="121">
        <f t="shared" ref="BH156:BH167" si="17">IF(N156="sníž. přenesená",J156,0)</f>
        <v>0</v>
      </c>
      <c r="BI156" s="121">
        <f t="shared" ref="BI156:BI167" si="18">IF(N156="nulová",J156,0)</f>
        <v>0</v>
      </c>
      <c r="BJ156" s="8" t="s">
        <v>43</v>
      </c>
      <c r="BK156" s="121">
        <f t="shared" ref="BK156:BK167" si="19">ROUND(I156*H156,2)</f>
        <v>0</v>
      </c>
      <c r="BL156" s="8" t="s">
        <v>74</v>
      </c>
      <c r="BM156" s="120" t="s">
        <v>109</v>
      </c>
    </row>
    <row r="157" spans="1:65" s="2" customFormat="1" ht="14.4" customHeight="1" x14ac:dyDescent="0.2">
      <c r="A157" s="17"/>
      <c r="B157" s="108"/>
      <c r="C157" s="109" t="s">
        <v>88</v>
      </c>
      <c r="D157" s="109" t="s">
        <v>73</v>
      </c>
      <c r="E157" s="110" t="s">
        <v>207</v>
      </c>
      <c r="F157" s="111" t="s">
        <v>208</v>
      </c>
      <c r="G157" s="112" t="s">
        <v>75</v>
      </c>
      <c r="H157" s="113">
        <v>1</v>
      </c>
      <c r="I157" s="114"/>
      <c r="J157" s="115">
        <f t="shared" si="10"/>
        <v>0</v>
      </c>
      <c r="K157" s="111" t="s">
        <v>0</v>
      </c>
      <c r="L157" s="18"/>
      <c r="M157" s="116" t="s">
        <v>0</v>
      </c>
      <c r="N157" s="117" t="s">
        <v>24</v>
      </c>
      <c r="O157" s="32"/>
      <c r="P157" s="118">
        <f t="shared" si="11"/>
        <v>0</v>
      </c>
      <c r="Q157" s="118">
        <v>0</v>
      </c>
      <c r="R157" s="118">
        <f t="shared" si="12"/>
        <v>0</v>
      </c>
      <c r="S157" s="118">
        <v>0</v>
      </c>
      <c r="T157" s="119">
        <f t="shared" si="13"/>
        <v>0</v>
      </c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R157" s="120" t="s">
        <v>74</v>
      </c>
      <c r="AT157" s="120" t="s">
        <v>73</v>
      </c>
      <c r="AU157" s="120" t="s">
        <v>44</v>
      </c>
      <c r="AY157" s="8" t="s">
        <v>72</v>
      </c>
      <c r="BE157" s="121">
        <f t="shared" si="14"/>
        <v>0</v>
      </c>
      <c r="BF157" s="121">
        <f t="shared" si="15"/>
        <v>0</v>
      </c>
      <c r="BG157" s="121">
        <f t="shared" si="16"/>
        <v>0</v>
      </c>
      <c r="BH157" s="121">
        <f t="shared" si="17"/>
        <v>0</v>
      </c>
      <c r="BI157" s="121">
        <f t="shared" si="18"/>
        <v>0</v>
      </c>
      <c r="BJ157" s="8" t="s">
        <v>43</v>
      </c>
      <c r="BK157" s="121">
        <f t="shared" si="19"/>
        <v>0</v>
      </c>
      <c r="BL157" s="8" t="s">
        <v>74</v>
      </c>
      <c r="BM157" s="120" t="s">
        <v>111</v>
      </c>
    </row>
    <row r="158" spans="1:65" s="2" customFormat="1" ht="21.6" customHeight="1" x14ac:dyDescent="0.2">
      <c r="A158" s="17"/>
      <c r="B158" s="108"/>
      <c r="C158" s="109" t="s">
        <v>89</v>
      </c>
      <c r="D158" s="109" t="s">
        <v>73</v>
      </c>
      <c r="E158" s="110" t="s">
        <v>209</v>
      </c>
      <c r="F158" s="111" t="s">
        <v>210</v>
      </c>
      <c r="G158" s="112" t="s">
        <v>75</v>
      </c>
      <c r="H158" s="113">
        <v>1</v>
      </c>
      <c r="I158" s="114"/>
      <c r="J158" s="115">
        <f t="shared" si="10"/>
        <v>0</v>
      </c>
      <c r="K158" s="111" t="s">
        <v>0</v>
      </c>
      <c r="L158" s="18"/>
      <c r="M158" s="116" t="s">
        <v>0</v>
      </c>
      <c r="N158" s="117" t="s">
        <v>24</v>
      </c>
      <c r="O158" s="32"/>
      <c r="P158" s="118">
        <f t="shared" si="11"/>
        <v>0</v>
      </c>
      <c r="Q158" s="118">
        <v>0</v>
      </c>
      <c r="R158" s="118">
        <f t="shared" si="12"/>
        <v>0</v>
      </c>
      <c r="S158" s="118">
        <v>0</v>
      </c>
      <c r="T158" s="119">
        <f t="shared" si="13"/>
        <v>0</v>
      </c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R158" s="120" t="s">
        <v>74</v>
      </c>
      <c r="AT158" s="120" t="s">
        <v>73</v>
      </c>
      <c r="AU158" s="120" t="s">
        <v>44</v>
      </c>
      <c r="AY158" s="8" t="s">
        <v>72</v>
      </c>
      <c r="BE158" s="121">
        <f t="shared" si="14"/>
        <v>0</v>
      </c>
      <c r="BF158" s="121">
        <f t="shared" si="15"/>
        <v>0</v>
      </c>
      <c r="BG158" s="121">
        <f t="shared" si="16"/>
        <v>0</v>
      </c>
      <c r="BH158" s="121">
        <f t="shared" si="17"/>
        <v>0</v>
      </c>
      <c r="BI158" s="121">
        <f t="shared" si="18"/>
        <v>0</v>
      </c>
      <c r="BJ158" s="8" t="s">
        <v>43</v>
      </c>
      <c r="BK158" s="121">
        <f t="shared" si="19"/>
        <v>0</v>
      </c>
      <c r="BL158" s="8" t="s">
        <v>74</v>
      </c>
      <c r="BM158" s="120" t="s">
        <v>113</v>
      </c>
    </row>
    <row r="159" spans="1:65" s="2" customFormat="1" ht="21.6" customHeight="1" x14ac:dyDescent="0.2">
      <c r="A159" s="17"/>
      <c r="B159" s="108"/>
      <c r="C159" s="109" t="s">
        <v>90</v>
      </c>
      <c r="D159" s="109" t="s">
        <v>73</v>
      </c>
      <c r="E159" s="110" t="s">
        <v>211</v>
      </c>
      <c r="F159" s="111" t="s">
        <v>212</v>
      </c>
      <c r="G159" s="112" t="s">
        <v>75</v>
      </c>
      <c r="H159" s="113">
        <v>1</v>
      </c>
      <c r="I159" s="114"/>
      <c r="J159" s="115">
        <f t="shared" si="10"/>
        <v>0</v>
      </c>
      <c r="K159" s="111" t="s">
        <v>0</v>
      </c>
      <c r="L159" s="18"/>
      <c r="M159" s="116" t="s">
        <v>0</v>
      </c>
      <c r="N159" s="117" t="s">
        <v>24</v>
      </c>
      <c r="O159" s="32"/>
      <c r="P159" s="118">
        <f t="shared" si="11"/>
        <v>0</v>
      </c>
      <c r="Q159" s="118">
        <v>0</v>
      </c>
      <c r="R159" s="118">
        <f t="shared" si="12"/>
        <v>0</v>
      </c>
      <c r="S159" s="118">
        <v>0</v>
      </c>
      <c r="T159" s="119">
        <f t="shared" si="13"/>
        <v>0</v>
      </c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R159" s="120" t="s">
        <v>74</v>
      </c>
      <c r="AT159" s="120" t="s">
        <v>73</v>
      </c>
      <c r="AU159" s="120" t="s">
        <v>44</v>
      </c>
      <c r="AY159" s="8" t="s">
        <v>72</v>
      </c>
      <c r="BE159" s="121">
        <f t="shared" si="14"/>
        <v>0</v>
      </c>
      <c r="BF159" s="121">
        <f t="shared" si="15"/>
        <v>0</v>
      </c>
      <c r="BG159" s="121">
        <f t="shared" si="16"/>
        <v>0</v>
      </c>
      <c r="BH159" s="121">
        <f t="shared" si="17"/>
        <v>0</v>
      </c>
      <c r="BI159" s="121">
        <f t="shared" si="18"/>
        <v>0</v>
      </c>
      <c r="BJ159" s="8" t="s">
        <v>43</v>
      </c>
      <c r="BK159" s="121">
        <f t="shared" si="19"/>
        <v>0</v>
      </c>
      <c r="BL159" s="8" t="s">
        <v>74</v>
      </c>
      <c r="BM159" s="120" t="s">
        <v>115</v>
      </c>
    </row>
    <row r="160" spans="1:65" s="2" customFormat="1" ht="21.6" customHeight="1" x14ac:dyDescent="0.2">
      <c r="A160" s="17"/>
      <c r="B160" s="108"/>
      <c r="C160" s="109" t="s">
        <v>3</v>
      </c>
      <c r="D160" s="109" t="s">
        <v>73</v>
      </c>
      <c r="E160" s="110" t="s">
        <v>213</v>
      </c>
      <c r="F160" s="111" t="s">
        <v>214</v>
      </c>
      <c r="G160" s="112" t="s">
        <v>75</v>
      </c>
      <c r="H160" s="113">
        <v>1</v>
      </c>
      <c r="I160" s="114"/>
      <c r="J160" s="115">
        <f t="shared" si="10"/>
        <v>0</v>
      </c>
      <c r="K160" s="111" t="s">
        <v>0</v>
      </c>
      <c r="L160" s="18"/>
      <c r="M160" s="116" t="s">
        <v>0</v>
      </c>
      <c r="N160" s="117" t="s">
        <v>24</v>
      </c>
      <c r="O160" s="32"/>
      <c r="P160" s="118">
        <f t="shared" si="11"/>
        <v>0</v>
      </c>
      <c r="Q160" s="118">
        <v>0</v>
      </c>
      <c r="R160" s="118">
        <f t="shared" si="12"/>
        <v>0</v>
      </c>
      <c r="S160" s="118">
        <v>0</v>
      </c>
      <c r="T160" s="119">
        <f t="shared" si="13"/>
        <v>0</v>
      </c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R160" s="120" t="s">
        <v>74</v>
      </c>
      <c r="AT160" s="120" t="s">
        <v>73</v>
      </c>
      <c r="AU160" s="120" t="s">
        <v>44</v>
      </c>
      <c r="AY160" s="8" t="s">
        <v>72</v>
      </c>
      <c r="BE160" s="121">
        <f t="shared" si="14"/>
        <v>0</v>
      </c>
      <c r="BF160" s="121">
        <f t="shared" si="15"/>
        <v>0</v>
      </c>
      <c r="BG160" s="121">
        <f t="shared" si="16"/>
        <v>0</v>
      </c>
      <c r="BH160" s="121">
        <f t="shared" si="17"/>
        <v>0</v>
      </c>
      <c r="BI160" s="121">
        <f t="shared" si="18"/>
        <v>0</v>
      </c>
      <c r="BJ160" s="8" t="s">
        <v>43</v>
      </c>
      <c r="BK160" s="121">
        <f t="shared" si="19"/>
        <v>0</v>
      </c>
      <c r="BL160" s="8" t="s">
        <v>74</v>
      </c>
      <c r="BM160" s="120" t="s">
        <v>117</v>
      </c>
    </row>
    <row r="161" spans="1:65" s="2" customFormat="1" ht="32.4" customHeight="1" x14ac:dyDescent="0.2">
      <c r="A161" s="17"/>
      <c r="B161" s="108"/>
      <c r="C161" s="109" t="s">
        <v>91</v>
      </c>
      <c r="D161" s="109" t="s">
        <v>73</v>
      </c>
      <c r="E161" s="110" t="s">
        <v>215</v>
      </c>
      <c r="F161" s="111" t="s">
        <v>216</v>
      </c>
      <c r="G161" s="112" t="s">
        <v>75</v>
      </c>
      <c r="H161" s="113">
        <v>1</v>
      </c>
      <c r="I161" s="114"/>
      <c r="J161" s="115">
        <f t="shared" si="10"/>
        <v>0</v>
      </c>
      <c r="K161" s="111" t="s">
        <v>0</v>
      </c>
      <c r="L161" s="18"/>
      <c r="M161" s="116" t="s">
        <v>0</v>
      </c>
      <c r="N161" s="117" t="s">
        <v>24</v>
      </c>
      <c r="O161" s="32"/>
      <c r="P161" s="118">
        <f t="shared" si="11"/>
        <v>0</v>
      </c>
      <c r="Q161" s="118">
        <v>0</v>
      </c>
      <c r="R161" s="118">
        <f t="shared" si="12"/>
        <v>0</v>
      </c>
      <c r="S161" s="118">
        <v>0</v>
      </c>
      <c r="T161" s="119">
        <f t="shared" si="13"/>
        <v>0</v>
      </c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R161" s="120" t="s">
        <v>74</v>
      </c>
      <c r="AT161" s="120" t="s">
        <v>73</v>
      </c>
      <c r="AU161" s="120" t="s">
        <v>44</v>
      </c>
      <c r="AY161" s="8" t="s">
        <v>72</v>
      </c>
      <c r="BE161" s="121">
        <f t="shared" si="14"/>
        <v>0</v>
      </c>
      <c r="BF161" s="121">
        <f t="shared" si="15"/>
        <v>0</v>
      </c>
      <c r="BG161" s="121">
        <f t="shared" si="16"/>
        <v>0</v>
      </c>
      <c r="BH161" s="121">
        <f t="shared" si="17"/>
        <v>0</v>
      </c>
      <c r="BI161" s="121">
        <f t="shared" si="18"/>
        <v>0</v>
      </c>
      <c r="BJ161" s="8" t="s">
        <v>43</v>
      </c>
      <c r="BK161" s="121">
        <f t="shared" si="19"/>
        <v>0</v>
      </c>
      <c r="BL161" s="8" t="s">
        <v>74</v>
      </c>
      <c r="BM161" s="120" t="s">
        <v>119</v>
      </c>
    </row>
    <row r="162" spans="1:65" s="2" customFormat="1" ht="43.2" customHeight="1" x14ac:dyDescent="0.2">
      <c r="A162" s="17"/>
      <c r="B162" s="108"/>
      <c r="C162" s="109" t="s">
        <v>92</v>
      </c>
      <c r="D162" s="109" t="s">
        <v>73</v>
      </c>
      <c r="E162" s="110" t="s">
        <v>217</v>
      </c>
      <c r="F162" s="111" t="s">
        <v>218</v>
      </c>
      <c r="G162" s="112" t="s">
        <v>75</v>
      </c>
      <c r="H162" s="113">
        <v>1</v>
      </c>
      <c r="I162" s="114"/>
      <c r="J162" s="115">
        <f t="shared" si="10"/>
        <v>0</v>
      </c>
      <c r="K162" s="111" t="s">
        <v>0</v>
      </c>
      <c r="L162" s="18"/>
      <c r="M162" s="116" t="s">
        <v>0</v>
      </c>
      <c r="N162" s="117" t="s">
        <v>24</v>
      </c>
      <c r="O162" s="32"/>
      <c r="P162" s="118">
        <f t="shared" si="11"/>
        <v>0</v>
      </c>
      <c r="Q162" s="118">
        <v>0</v>
      </c>
      <c r="R162" s="118">
        <f t="shared" si="12"/>
        <v>0</v>
      </c>
      <c r="S162" s="118">
        <v>0</v>
      </c>
      <c r="T162" s="119">
        <f t="shared" si="13"/>
        <v>0</v>
      </c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R162" s="120" t="s">
        <v>74</v>
      </c>
      <c r="AT162" s="120" t="s">
        <v>73</v>
      </c>
      <c r="AU162" s="120" t="s">
        <v>44</v>
      </c>
      <c r="AY162" s="8" t="s">
        <v>72</v>
      </c>
      <c r="BE162" s="121">
        <f t="shared" si="14"/>
        <v>0</v>
      </c>
      <c r="BF162" s="121">
        <f t="shared" si="15"/>
        <v>0</v>
      </c>
      <c r="BG162" s="121">
        <f t="shared" si="16"/>
        <v>0</v>
      </c>
      <c r="BH162" s="121">
        <f t="shared" si="17"/>
        <v>0</v>
      </c>
      <c r="BI162" s="121">
        <f t="shared" si="18"/>
        <v>0</v>
      </c>
      <c r="BJ162" s="8" t="s">
        <v>43</v>
      </c>
      <c r="BK162" s="121">
        <f t="shared" si="19"/>
        <v>0</v>
      </c>
      <c r="BL162" s="8" t="s">
        <v>74</v>
      </c>
      <c r="BM162" s="120" t="s">
        <v>121</v>
      </c>
    </row>
    <row r="163" spans="1:65" s="2" customFormat="1" ht="32.4" customHeight="1" x14ac:dyDescent="0.2">
      <c r="A163" s="17"/>
      <c r="B163" s="108"/>
      <c r="C163" s="109" t="s">
        <v>93</v>
      </c>
      <c r="D163" s="109" t="s">
        <v>73</v>
      </c>
      <c r="E163" s="110" t="s">
        <v>219</v>
      </c>
      <c r="F163" s="111" t="s">
        <v>220</v>
      </c>
      <c r="G163" s="112" t="s">
        <v>75</v>
      </c>
      <c r="H163" s="113">
        <v>2</v>
      </c>
      <c r="I163" s="114"/>
      <c r="J163" s="115">
        <f t="shared" si="10"/>
        <v>0</v>
      </c>
      <c r="K163" s="111" t="s">
        <v>0</v>
      </c>
      <c r="L163" s="18"/>
      <c r="M163" s="116" t="s">
        <v>0</v>
      </c>
      <c r="N163" s="117" t="s">
        <v>24</v>
      </c>
      <c r="O163" s="32"/>
      <c r="P163" s="118">
        <f t="shared" si="11"/>
        <v>0</v>
      </c>
      <c r="Q163" s="118">
        <v>0</v>
      </c>
      <c r="R163" s="118">
        <f t="shared" si="12"/>
        <v>0</v>
      </c>
      <c r="S163" s="118">
        <v>0</v>
      </c>
      <c r="T163" s="119">
        <f t="shared" si="13"/>
        <v>0</v>
      </c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R163" s="120" t="s">
        <v>74</v>
      </c>
      <c r="AT163" s="120" t="s">
        <v>73</v>
      </c>
      <c r="AU163" s="120" t="s">
        <v>44</v>
      </c>
      <c r="AY163" s="8" t="s">
        <v>72</v>
      </c>
      <c r="BE163" s="121">
        <f t="shared" si="14"/>
        <v>0</v>
      </c>
      <c r="BF163" s="121">
        <f t="shared" si="15"/>
        <v>0</v>
      </c>
      <c r="BG163" s="121">
        <f t="shared" si="16"/>
        <v>0</v>
      </c>
      <c r="BH163" s="121">
        <f t="shared" si="17"/>
        <v>0</v>
      </c>
      <c r="BI163" s="121">
        <f t="shared" si="18"/>
        <v>0</v>
      </c>
      <c r="BJ163" s="8" t="s">
        <v>43</v>
      </c>
      <c r="BK163" s="121">
        <f t="shared" si="19"/>
        <v>0</v>
      </c>
      <c r="BL163" s="8" t="s">
        <v>74</v>
      </c>
      <c r="BM163" s="120" t="s">
        <v>123</v>
      </c>
    </row>
    <row r="164" spans="1:65" s="2" customFormat="1" ht="43.2" customHeight="1" x14ac:dyDescent="0.2">
      <c r="A164" s="17"/>
      <c r="B164" s="108"/>
      <c r="C164" s="109" t="s">
        <v>94</v>
      </c>
      <c r="D164" s="109" t="s">
        <v>73</v>
      </c>
      <c r="E164" s="110" t="s">
        <v>221</v>
      </c>
      <c r="F164" s="111" t="s">
        <v>222</v>
      </c>
      <c r="G164" s="112" t="s">
        <v>75</v>
      </c>
      <c r="H164" s="113">
        <v>2.5</v>
      </c>
      <c r="I164" s="114"/>
      <c r="J164" s="115">
        <f t="shared" si="10"/>
        <v>0</v>
      </c>
      <c r="K164" s="111" t="s">
        <v>0</v>
      </c>
      <c r="L164" s="18"/>
      <c r="M164" s="116" t="s">
        <v>0</v>
      </c>
      <c r="N164" s="117" t="s">
        <v>24</v>
      </c>
      <c r="O164" s="32"/>
      <c r="P164" s="118">
        <f t="shared" si="11"/>
        <v>0</v>
      </c>
      <c r="Q164" s="118">
        <v>0</v>
      </c>
      <c r="R164" s="118">
        <f t="shared" si="12"/>
        <v>0</v>
      </c>
      <c r="S164" s="118">
        <v>0</v>
      </c>
      <c r="T164" s="119">
        <f t="shared" si="13"/>
        <v>0</v>
      </c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R164" s="120" t="s">
        <v>74</v>
      </c>
      <c r="AT164" s="120" t="s">
        <v>73</v>
      </c>
      <c r="AU164" s="120" t="s">
        <v>44</v>
      </c>
      <c r="AY164" s="8" t="s">
        <v>72</v>
      </c>
      <c r="BE164" s="121">
        <f t="shared" si="14"/>
        <v>0</v>
      </c>
      <c r="BF164" s="121">
        <f t="shared" si="15"/>
        <v>0</v>
      </c>
      <c r="BG164" s="121">
        <f t="shared" si="16"/>
        <v>0</v>
      </c>
      <c r="BH164" s="121">
        <f t="shared" si="17"/>
        <v>0</v>
      </c>
      <c r="BI164" s="121">
        <f t="shared" si="18"/>
        <v>0</v>
      </c>
      <c r="BJ164" s="8" t="s">
        <v>43</v>
      </c>
      <c r="BK164" s="121">
        <f t="shared" si="19"/>
        <v>0</v>
      </c>
      <c r="BL164" s="8" t="s">
        <v>74</v>
      </c>
      <c r="BM164" s="120" t="s">
        <v>125</v>
      </c>
    </row>
    <row r="165" spans="1:65" s="2" customFormat="1" ht="14.4" customHeight="1" x14ac:dyDescent="0.2">
      <c r="A165" s="17"/>
      <c r="B165" s="108"/>
      <c r="C165" s="109" t="s">
        <v>95</v>
      </c>
      <c r="D165" s="109" t="s">
        <v>73</v>
      </c>
      <c r="E165" s="110" t="s">
        <v>223</v>
      </c>
      <c r="F165" s="111" t="s">
        <v>224</v>
      </c>
      <c r="G165" s="112" t="s">
        <v>75</v>
      </c>
      <c r="H165" s="113">
        <v>1</v>
      </c>
      <c r="I165" s="114"/>
      <c r="J165" s="115">
        <f t="shared" si="10"/>
        <v>0</v>
      </c>
      <c r="K165" s="111" t="s">
        <v>0</v>
      </c>
      <c r="L165" s="18"/>
      <c r="M165" s="116" t="s">
        <v>0</v>
      </c>
      <c r="N165" s="117" t="s">
        <v>24</v>
      </c>
      <c r="O165" s="32"/>
      <c r="P165" s="118">
        <f t="shared" si="11"/>
        <v>0</v>
      </c>
      <c r="Q165" s="118">
        <v>0</v>
      </c>
      <c r="R165" s="118">
        <f t="shared" si="12"/>
        <v>0</v>
      </c>
      <c r="S165" s="118">
        <v>0</v>
      </c>
      <c r="T165" s="119">
        <f t="shared" si="13"/>
        <v>0</v>
      </c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R165" s="120" t="s">
        <v>74</v>
      </c>
      <c r="AT165" s="120" t="s">
        <v>73</v>
      </c>
      <c r="AU165" s="120" t="s">
        <v>44</v>
      </c>
      <c r="AY165" s="8" t="s">
        <v>72</v>
      </c>
      <c r="BE165" s="121">
        <f t="shared" si="14"/>
        <v>0</v>
      </c>
      <c r="BF165" s="121">
        <f t="shared" si="15"/>
        <v>0</v>
      </c>
      <c r="BG165" s="121">
        <f t="shared" si="16"/>
        <v>0</v>
      </c>
      <c r="BH165" s="121">
        <f t="shared" si="17"/>
        <v>0</v>
      </c>
      <c r="BI165" s="121">
        <f t="shared" si="18"/>
        <v>0</v>
      </c>
      <c r="BJ165" s="8" t="s">
        <v>43</v>
      </c>
      <c r="BK165" s="121">
        <f t="shared" si="19"/>
        <v>0</v>
      </c>
      <c r="BL165" s="8" t="s">
        <v>74</v>
      </c>
      <c r="BM165" s="120" t="s">
        <v>127</v>
      </c>
    </row>
    <row r="166" spans="1:65" s="2" customFormat="1" ht="14.4" customHeight="1" x14ac:dyDescent="0.2">
      <c r="A166" s="17"/>
      <c r="B166" s="108"/>
      <c r="C166" s="109" t="s">
        <v>96</v>
      </c>
      <c r="D166" s="109" t="s">
        <v>73</v>
      </c>
      <c r="E166" s="110" t="s">
        <v>225</v>
      </c>
      <c r="F166" s="111" t="s">
        <v>226</v>
      </c>
      <c r="G166" s="112" t="s">
        <v>75</v>
      </c>
      <c r="H166" s="113">
        <v>1</v>
      </c>
      <c r="I166" s="114"/>
      <c r="J166" s="115">
        <f t="shared" si="10"/>
        <v>0</v>
      </c>
      <c r="K166" s="111" t="s">
        <v>0</v>
      </c>
      <c r="L166" s="18"/>
      <c r="M166" s="116" t="s">
        <v>0</v>
      </c>
      <c r="N166" s="117" t="s">
        <v>24</v>
      </c>
      <c r="O166" s="32"/>
      <c r="P166" s="118">
        <f t="shared" si="11"/>
        <v>0</v>
      </c>
      <c r="Q166" s="118">
        <v>0</v>
      </c>
      <c r="R166" s="118">
        <f t="shared" si="12"/>
        <v>0</v>
      </c>
      <c r="S166" s="118">
        <v>0</v>
      </c>
      <c r="T166" s="119">
        <f t="shared" si="13"/>
        <v>0</v>
      </c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R166" s="120" t="s">
        <v>74</v>
      </c>
      <c r="AT166" s="120" t="s">
        <v>73</v>
      </c>
      <c r="AU166" s="120" t="s">
        <v>44</v>
      </c>
      <c r="AY166" s="8" t="s">
        <v>72</v>
      </c>
      <c r="BE166" s="121">
        <f t="shared" si="14"/>
        <v>0</v>
      </c>
      <c r="BF166" s="121">
        <f t="shared" si="15"/>
        <v>0</v>
      </c>
      <c r="BG166" s="121">
        <f t="shared" si="16"/>
        <v>0</v>
      </c>
      <c r="BH166" s="121">
        <f t="shared" si="17"/>
        <v>0</v>
      </c>
      <c r="BI166" s="121">
        <f t="shared" si="18"/>
        <v>0</v>
      </c>
      <c r="BJ166" s="8" t="s">
        <v>43</v>
      </c>
      <c r="BK166" s="121">
        <f t="shared" si="19"/>
        <v>0</v>
      </c>
      <c r="BL166" s="8" t="s">
        <v>74</v>
      </c>
      <c r="BM166" s="120" t="s">
        <v>128</v>
      </c>
    </row>
    <row r="167" spans="1:65" s="2" customFormat="1" ht="14.4" customHeight="1" x14ac:dyDescent="0.2">
      <c r="A167" s="17"/>
      <c r="B167" s="108"/>
      <c r="C167" s="109" t="s">
        <v>97</v>
      </c>
      <c r="D167" s="109" t="s">
        <v>73</v>
      </c>
      <c r="E167" s="110" t="s">
        <v>227</v>
      </c>
      <c r="F167" s="111" t="s">
        <v>228</v>
      </c>
      <c r="G167" s="112" t="s">
        <v>75</v>
      </c>
      <c r="H167" s="113">
        <v>1</v>
      </c>
      <c r="I167" s="114"/>
      <c r="J167" s="115">
        <f t="shared" si="10"/>
        <v>0</v>
      </c>
      <c r="K167" s="111" t="s">
        <v>0</v>
      </c>
      <c r="L167" s="18"/>
      <c r="M167" s="116" t="s">
        <v>0</v>
      </c>
      <c r="N167" s="117" t="s">
        <v>24</v>
      </c>
      <c r="O167" s="32"/>
      <c r="P167" s="118">
        <f t="shared" si="11"/>
        <v>0</v>
      </c>
      <c r="Q167" s="118">
        <v>0</v>
      </c>
      <c r="R167" s="118">
        <f t="shared" si="12"/>
        <v>0</v>
      </c>
      <c r="S167" s="118">
        <v>0</v>
      </c>
      <c r="T167" s="119">
        <f t="shared" si="13"/>
        <v>0</v>
      </c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R167" s="120" t="s">
        <v>74</v>
      </c>
      <c r="AT167" s="120" t="s">
        <v>73</v>
      </c>
      <c r="AU167" s="120" t="s">
        <v>44</v>
      </c>
      <c r="AY167" s="8" t="s">
        <v>72</v>
      </c>
      <c r="BE167" s="121">
        <f t="shared" si="14"/>
        <v>0</v>
      </c>
      <c r="BF167" s="121">
        <f t="shared" si="15"/>
        <v>0</v>
      </c>
      <c r="BG167" s="121">
        <f t="shared" si="16"/>
        <v>0</v>
      </c>
      <c r="BH167" s="121">
        <f t="shared" si="17"/>
        <v>0</v>
      </c>
      <c r="BI167" s="121">
        <f t="shared" si="18"/>
        <v>0</v>
      </c>
      <c r="BJ167" s="8" t="s">
        <v>43</v>
      </c>
      <c r="BK167" s="121">
        <f t="shared" si="19"/>
        <v>0</v>
      </c>
      <c r="BL167" s="8" t="s">
        <v>74</v>
      </c>
      <c r="BM167" s="120" t="s">
        <v>129</v>
      </c>
    </row>
    <row r="168" spans="1:65" s="7" customFormat="1" ht="22.8" customHeight="1" x14ac:dyDescent="0.25">
      <c r="B168" s="95"/>
      <c r="D168" s="96" t="s">
        <v>41</v>
      </c>
      <c r="E168" s="106" t="s">
        <v>229</v>
      </c>
      <c r="F168" s="106" t="s">
        <v>204</v>
      </c>
      <c r="I168" s="98"/>
      <c r="J168" s="107">
        <f>BK168</f>
        <v>0</v>
      </c>
      <c r="L168" s="95"/>
      <c r="M168" s="100"/>
      <c r="N168" s="101"/>
      <c r="O168" s="101"/>
      <c r="P168" s="102">
        <f>SUM(P169:P180)</f>
        <v>0</v>
      </c>
      <c r="Q168" s="101"/>
      <c r="R168" s="102">
        <f>SUM(R169:R180)</f>
        <v>0</v>
      </c>
      <c r="S168" s="101"/>
      <c r="T168" s="103">
        <f>SUM(T169:T180)</f>
        <v>0</v>
      </c>
      <c r="AR168" s="96" t="s">
        <v>43</v>
      </c>
      <c r="AT168" s="104" t="s">
        <v>41</v>
      </c>
      <c r="AU168" s="104" t="s">
        <v>43</v>
      </c>
      <c r="AY168" s="96" t="s">
        <v>72</v>
      </c>
      <c r="BK168" s="105">
        <f>SUM(BK169:BK180)</f>
        <v>0</v>
      </c>
    </row>
    <row r="169" spans="1:65" s="2" customFormat="1" ht="64.8" customHeight="1" x14ac:dyDescent="0.2">
      <c r="A169" s="17"/>
      <c r="B169" s="108"/>
      <c r="C169" s="109" t="s">
        <v>98</v>
      </c>
      <c r="D169" s="109" t="s">
        <v>73</v>
      </c>
      <c r="E169" s="110" t="s">
        <v>230</v>
      </c>
      <c r="F169" s="111" t="s">
        <v>206</v>
      </c>
      <c r="G169" s="112" t="s">
        <v>75</v>
      </c>
      <c r="H169" s="113">
        <v>1</v>
      </c>
      <c r="I169" s="114"/>
      <c r="J169" s="115">
        <f t="shared" ref="J169:J180" si="20">ROUND(I169*H169,2)</f>
        <v>0</v>
      </c>
      <c r="K169" s="111" t="s">
        <v>0</v>
      </c>
      <c r="L169" s="18"/>
      <c r="M169" s="116" t="s">
        <v>0</v>
      </c>
      <c r="N169" s="117" t="s">
        <v>24</v>
      </c>
      <c r="O169" s="32"/>
      <c r="P169" s="118">
        <f t="shared" ref="P169:P180" si="21">O169*H169</f>
        <v>0</v>
      </c>
      <c r="Q169" s="118">
        <v>0</v>
      </c>
      <c r="R169" s="118">
        <f t="shared" ref="R169:R180" si="22">Q169*H169</f>
        <v>0</v>
      </c>
      <c r="S169" s="118">
        <v>0</v>
      </c>
      <c r="T169" s="119">
        <f t="shared" ref="T169:T180" si="23">S169*H169</f>
        <v>0</v>
      </c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R169" s="120" t="s">
        <v>74</v>
      </c>
      <c r="AT169" s="120" t="s">
        <v>73</v>
      </c>
      <c r="AU169" s="120" t="s">
        <v>44</v>
      </c>
      <c r="AY169" s="8" t="s">
        <v>72</v>
      </c>
      <c r="BE169" s="121">
        <f t="shared" ref="BE169:BE180" si="24">IF(N169="základní",J169,0)</f>
        <v>0</v>
      </c>
      <c r="BF169" s="121">
        <f t="shared" ref="BF169:BF180" si="25">IF(N169="snížená",J169,0)</f>
        <v>0</v>
      </c>
      <c r="BG169" s="121">
        <f t="shared" ref="BG169:BG180" si="26">IF(N169="zákl. přenesená",J169,0)</f>
        <v>0</v>
      </c>
      <c r="BH169" s="121">
        <f t="shared" ref="BH169:BH180" si="27">IF(N169="sníž. přenesená",J169,0)</f>
        <v>0</v>
      </c>
      <c r="BI169" s="121">
        <f t="shared" ref="BI169:BI180" si="28">IF(N169="nulová",J169,0)</f>
        <v>0</v>
      </c>
      <c r="BJ169" s="8" t="s">
        <v>43</v>
      </c>
      <c r="BK169" s="121">
        <f t="shared" ref="BK169:BK180" si="29">ROUND(I169*H169,2)</f>
        <v>0</v>
      </c>
      <c r="BL169" s="8" t="s">
        <v>74</v>
      </c>
      <c r="BM169" s="120" t="s">
        <v>130</v>
      </c>
    </row>
    <row r="170" spans="1:65" s="2" customFormat="1" ht="14.4" customHeight="1" x14ac:dyDescent="0.2">
      <c r="A170" s="17"/>
      <c r="B170" s="108"/>
      <c r="C170" s="109" t="s">
        <v>99</v>
      </c>
      <c r="D170" s="109" t="s">
        <v>73</v>
      </c>
      <c r="E170" s="110" t="s">
        <v>231</v>
      </c>
      <c r="F170" s="111" t="s">
        <v>208</v>
      </c>
      <c r="G170" s="112" t="s">
        <v>75</v>
      </c>
      <c r="H170" s="113">
        <v>1</v>
      </c>
      <c r="I170" s="114"/>
      <c r="J170" s="115">
        <f t="shared" si="20"/>
        <v>0</v>
      </c>
      <c r="K170" s="111" t="s">
        <v>0</v>
      </c>
      <c r="L170" s="18"/>
      <c r="M170" s="116" t="s">
        <v>0</v>
      </c>
      <c r="N170" s="117" t="s">
        <v>24</v>
      </c>
      <c r="O170" s="32"/>
      <c r="P170" s="118">
        <f t="shared" si="21"/>
        <v>0</v>
      </c>
      <c r="Q170" s="118">
        <v>0</v>
      </c>
      <c r="R170" s="118">
        <f t="shared" si="22"/>
        <v>0</v>
      </c>
      <c r="S170" s="118">
        <v>0</v>
      </c>
      <c r="T170" s="119">
        <f t="shared" si="23"/>
        <v>0</v>
      </c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R170" s="120" t="s">
        <v>74</v>
      </c>
      <c r="AT170" s="120" t="s">
        <v>73</v>
      </c>
      <c r="AU170" s="120" t="s">
        <v>44</v>
      </c>
      <c r="AY170" s="8" t="s">
        <v>72</v>
      </c>
      <c r="BE170" s="121">
        <f t="shared" si="24"/>
        <v>0</v>
      </c>
      <c r="BF170" s="121">
        <f t="shared" si="25"/>
        <v>0</v>
      </c>
      <c r="BG170" s="121">
        <f t="shared" si="26"/>
        <v>0</v>
      </c>
      <c r="BH170" s="121">
        <f t="shared" si="27"/>
        <v>0</v>
      </c>
      <c r="BI170" s="121">
        <f t="shared" si="28"/>
        <v>0</v>
      </c>
      <c r="BJ170" s="8" t="s">
        <v>43</v>
      </c>
      <c r="BK170" s="121">
        <f t="shared" si="29"/>
        <v>0</v>
      </c>
      <c r="BL170" s="8" t="s">
        <v>74</v>
      </c>
      <c r="BM170" s="120" t="s">
        <v>131</v>
      </c>
    </row>
    <row r="171" spans="1:65" s="2" customFormat="1" ht="21.6" customHeight="1" x14ac:dyDescent="0.2">
      <c r="A171" s="17"/>
      <c r="B171" s="108"/>
      <c r="C171" s="109" t="s">
        <v>100</v>
      </c>
      <c r="D171" s="109" t="s">
        <v>73</v>
      </c>
      <c r="E171" s="110" t="s">
        <v>232</v>
      </c>
      <c r="F171" s="111" t="s">
        <v>210</v>
      </c>
      <c r="G171" s="112" t="s">
        <v>75</v>
      </c>
      <c r="H171" s="113">
        <v>1</v>
      </c>
      <c r="I171" s="114"/>
      <c r="J171" s="115">
        <f t="shared" si="20"/>
        <v>0</v>
      </c>
      <c r="K171" s="111" t="s">
        <v>0</v>
      </c>
      <c r="L171" s="18"/>
      <c r="M171" s="116" t="s">
        <v>0</v>
      </c>
      <c r="N171" s="117" t="s">
        <v>24</v>
      </c>
      <c r="O171" s="32"/>
      <c r="P171" s="118">
        <f t="shared" si="21"/>
        <v>0</v>
      </c>
      <c r="Q171" s="118">
        <v>0</v>
      </c>
      <c r="R171" s="118">
        <f t="shared" si="22"/>
        <v>0</v>
      </c>
      <c r="S171" s="118">
        <v>0</v>
      </c>
      <c r="T171" s="119">
        <f t="shared" si="23"/>
        <v>0</v>
      </c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R171" s="120" t="s">
        <v>74</v>
      </c>
      <c r="AT171" s="120" t="s">
        <v>73</v>
      </c>
      <c r="AU171" s="120" t="s">
        <v>44</v>
      </c>
      <c r="AY171" s="8" t="s">
        <v>72</v>
      </c>
      <c r="BE171" s="121">
        <f t="shared" si="24"/>
        <v>0</v>
      </c>
      <c r="BF171" s="121">
        <f t="shared" si="25"/>
        <v>0</v>
      </c>
      <c r="BG171" s="121">
        <f t="shared" si="26"/>
        <v>0</v>
      </c>
      <c r="BH171" s="121">
        <f t="shared" si="27"/>
        <v>0</v>
      </c>
      <c r="BI171" s="121">
        <f t="shared" si="28"/>
        <v>0</v>
      </c>
      <c r="BJ171" s="8" t="s">
        <v>43</v>
      </c>
      <c r="BK171" s="121">
        <f t="shared" si="29"/>
        <v>0</v>
      </c>
      <c r="BL171" s="8" t="s">
        <v>74</v>
      </c>
      <c r="BM171" s="120" t="s">
        <v>132</v>
      </c>
    </row>
    <row r="172" spans="1:65" s="2" customFormat="1" ht="21.6" customHeight="1" x14ac:dyDescent="0.2">
      <c r="A172" s="17"/>
      <c r="B172" s="108"/>
      <c r="C172" s="109" t="s">
        <v>101</v>
      </c>
      <c r="D172" s="109" t="s">
        <v>73</v>
      </c>
      <c r="E172" s="110" t="s">
        <v>233</v>
      </c>
      <c r="F172" s="111" t="s">
        <v>212</v>
      </c>
      <c r="G172" s="112" t="s">
        <v>75</v>
      </c>
      <c r="H172" s="113">
        <v>1</v>
      </c>
      <c r="I172" s="114"/>
      <c r="J172" s="115">
        <f t="shared" si="20"/>
        <v>0</v>
      </c>
      <c r="K172" s="111" t="s">
        <v>0</v>
      </c>
      <c r="L172" s="18"/>
      <c r="M172" s="116" t="s">
        <v>0</v>
      </c>
      <c r="N172" s="117" t="s">
        <v>24</v>
      </c>
      <c r="O172" s="32"/>
      <c r="P172" s="118">
        <f t="shared" si="21"/>
        <v>0</v>
      </c>
      <c r="Q172" s="118">
        <v>0</v>
      </c>
      <c r="R172" s="118">
        <f t="shared" si="22"/>
        <v>0</v>
      </c>
      <c r="S172" s="118">
        <v>0</v>
      </c>
      <c r="T172" s="119">
        <f t="shared" si="23"/>
        <v>0</v>
      </c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R172" s="120" t="s">
        <v>74</v>
      </c>
      <c r="AT172" s="120" t="s">
        <v>73</v>
      </c>
      <c r="AU172" s="120" t="s">
        <v>44</v>
      </c>
      <c r="AY172" s="8" t="s">
        <v>72</v>
      </c>
      <c r="BE172" s="121">
        <f t="shared" si="24"/>
        <v>0</v>
      </c>
      <c r="BF172" s="121">
        <f t="shared" si="25"/>
        <v>0</v>
      </c>
      <c r="BG172" s="121">
        <f t="shared" si="26"/>
        <v>0</v>
      </c>
      <c r="BH172" s="121">
        <f t="shared" si="27"/>
        <v>0</v>
      </c>
      <c r="BI172" s="121">
        <f t="shared" si="28"/>
        <v>0</v>
      </c>
      <c r="BJ172" s="8" t="s">
        <v>43</v>
      </c>
      <c r="BK172" s="121">
        <f t="shared" si="29"/>
        <v>0</v>
      </c>
      <c r="BL172" s="8" t="s">
        <v>74</v>
      </c>
      <c r="BM172" s="120" t="s">
        <v>133</v>
      </c>
    </row>
    <row r="173" spans="1:65" s="2" customFormat="1" ht="21.6" customHeight="1" x14ac:dyDescent="0.2">
      <c r="A173" s="17"/>
      <c r="B173" s="108"/>
      <c r="C173" s="109" t="s">
        <v>102</v>
      </c>
      <c r="D173" s="109" t="s">
        <v>73</v>
      </c>
      <c r="E173" s="110" t="s">
        <v>234</v>
      </c>
      <c r="F173" s="111" t="s">
        <v>214</v>
      </c>
      <c r="G173" s="112" t="s">
        <v>75</v>
      </c>
      <c r="H173" s="113">
        <v>1</v>
      </c>
      <c r="I173" s="114"/>
      <c r="J173" s="115">
        <f t="shared" si="20"/>
        <v>0</v>
      </c>
      <c r="K173" s="111" t="s">
        <v>0</v>
      </c>
      <c r="L173" s="18"/>
      <c r="M173" s="116" t="s">
        <v>0</v>
      </c>
      <c r="N173" s="117" t="s">
        <v>24</v>
      </c>
      <c r="O173" s="32"/>
      <c r="P173" s="118">
        <f t="shared" si="21"/>
        <v>0</v>
      </c>
      <c r="Q173" s="118">
        <v>0</v>
      </c>
      <c r="R173" s="118">
        <f t="shared" si="22"/>
        <v>0</v>
      </c>
      <c r="S173" s="118">
        <v>0</v>
      </c>
      <c r="T173" s="119">
        <f t="shared" si="23"/>
        <v>0</v>
      </c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R173" s="120" t="s">
        <v>74</v>
      </c>
      <c r="AT173" s="120" t="s">
        <v>73</v>
      </c>
      <c r="AU173" s="120" t="s">
        <v>44</v>
      </c>
      <c r="AY173" s="8" t="s">
        <v>72</v>
      </c>
      <c r="BE173" s="121">
        <f t="shared" si="24"/>
        <v>0</v>
      </c>
      <c r="BF173" s="121">
        <f t="shared" si="25"/>
        <v>0</v>
      </c>
      <c r="BG173" s="121">
        <f t="shared" si="26"/>
        <v>0</v>
      </c>
      <c r="BH173" s="121">
        <f t="shared" si="27"/>
        <v>0</v>
      </c>
      <c r="BI173" s="121">
        <f t="shared" si="28"/>
        <v>0</v>
      </c>
      <c r="BJ173" s="8" t="s">
        <v>43</v>
      </c>
      <c r="BK173" s="121">
        <f t="shared" si="29"/>
        <v>0</v>
      </c>
      <c r="BL173" s="8" t="s">
        <v>74</v>
      </c>
      <c r="BM173" s="120" t="s">
        <v>134</v>
      </c>
    </row>
    <row r="174" spans="1:65" s="2" customFormat="1" ht="32.4" customHeight="1" x14ac:dyDescent="0.2">
      <c r="A174" s="17"/>
      <c r="B174" s="108"/>
      <c r="C174" s="109" t="s">
        <v>103</v>
      </c>
      <c r="D174" s="109" t="s">
        <v>73</v>
      </c>
      <c r="E174" s="110" t="s">
        <v>235</v>
      </c>
      <c r="F174" s="111" t="s">
        <v>216</v>
      </c>
      <c r="G174" s="112" t="s">
        <v>75</v>
      </c>
      <c r="H174" s="113">
        <v>1</v>
      </c>
      <c r="I174" s="114"/>
      <c r="J174" s="115">
        <f t="shared" si="20"/>
        <v>0</v>
      </c>
      <c r="K174" s="111" t="s">
        <v>0</v>
      </c>
      <c r="L174" s="18"/>
      <c r="M174" s="116" t="s">
        <v>0</v>
      </c>
      <c r="N174" s="117" t="s">
        <v>24</v>
      </c>
      <c r="O174" s="32"/>
      <c r="P174" s="118">
        <f t="shared" si="21"/>
        <v>0</v>
      </c>
      <c r="Q174" s="118">
        <v>0</v>
      </c>
      <c r="R174" s="118">
        <f t="shared" si="22"/>
        <v>0</v>
      </c>
      <c r="S174" s="118">
        <v>0</v>
      </c>
      <c r="T174" s="119">
        <f t="shared" si="23"/>
        <v>0</v>
      </c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R174" s="120" t="s">
        <v>74</v>
      </c>
      <c r="AT174" s="120" t="s">
        <v>73</v>
      </c>
      <c r="AU174" s="120" t="s">
        <v>44</v>
      </c>
      <c r="AY174" s="8" t="s">
        <v>72</v>
      </c>
      <c r="BE174" s="121">
        <f t="shared" si="24"/>
        <v>0</v>
      </c>
      <c r="BF174" s="121">
        <f t="shared" si="25"/>
        <v>0</v>
      </c>
      <c r="BG174" s="121">
        <f t="shared" si="26"/>
        <v>0</v>
      </c>
      <c r="BH174" s="121">
        <f t="shared" si="27"/>
        <v>0</v>
      </c>
      <c r="BI174" s="121">
        <f t="shared" si="28"/>
        <v>0</v>
      </c>
      <c r="BJ174" s="8" t="s">
        <v>43</v>
      </c>
      <c r="BK174" s="121">
        <f t="shared" si="29"/>
        <v>0</v>
      </c>
      <c r="BL174" s="8" t="s">
        <v>74</v>
      </c>
      <c r="BM174" s="120" t="s">
        <v>135</v>
      </c>
    </row>
    <row r="175" spans="1:65" s="2" customFormat="1" ht="43.2" customHeight="1" x14ac:dyDescent="0.2">
      <c r="A175" s="17"/>
      <c r="B175" s="108"/>
      <c r="C175" s="109" t="s">
        <v>104</v>
      </c>
      <c r="D175" s="109" t="s">
        <v>73</v>
      </c>
      <c r="E175" s="110" t="s">
        <v>236</v>
      </c>
      <c r="F175" s="111" t="s">
        <v>218</v>
      </c>
      <c r="G175" s="112" t="s">
        <v>75</v>
      </c>
      <c r="H175" s="113">
        <v>1</v>
      </c>
      <c r="I175" s="114"/>
      <c r="J175" s="115">
        <f t="shared" si="20"/>
        <v>0</v>
      </c>
      <c r="K175" s="111" t="s">
        <v>0</v>
      </c>
      <c r="L175" s="18"/>
      <c r="M175" s="116" t="s">
        <v>0</v>
      </c>
      <c r="N175" s="117" t="s">
        <v>24</v>
      </c>
      <c r="O175" s="32"/>
      <c r="P175" s="118">
        <f t="shared" si="21"/>
        <v>0</v>
      </c>
      <c r="Q175" s="118">
        <v>0</v>
      </c>
      <c r="R175" s="118">
        <f t="shared" si="22"/>
        <v>0</v>
      </c>
      <c r="S175" s="118">
        <v>0</v>
      </c>
      <c r="T175" s="119">
        <f t="shared" si="23"/>
        <v>0</v>
      </c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R175" s="120" t="s">
        <v>74</v>
      </c>
      <c r="AT175" s="120" t="s">
        <v>73</v>
      </c>
      <c r="AU175" s="120" t="s">
        <v>44</v>
      </c>
      <c r="AY175" s="8" t="s">
        <v>72</v>
      </c>
      <c r="BE175" s="121">
        <f t="shared" si="24"/>
        <v>0</v>
      </c>
      <c r="BF175" s="121">
        <f t="shared" si="25"/>
        <v>0</v>
      </c>
      <c r="BG175" s="121">
        <f t="shared" si="26"/>
        <v>0</v>
      </c>
      <c r="BH175" s="121">
        <f t="shared" si="27"/>
        <v>0</v>
      </c>
      <c r="BI175" s="121">
        <f t="shared" si="28"/>
        <v>0</v>
      </c>
      <c r="BJ175" s="8" t="s">
        <v>43</v>
      </c>
      <c r="BK175" s="121">
        <f t="shared" si="29"/>
        <v>0</v>
      </c>
      <c r="BL175" s="8" t="s">
        <v>74</v>
      </c>
      <c r="BM175" s="120" t="s">
        <v>136</v>
      </c>
    </row>
    <row r="176" spans="1:65" s="2" customFormat="1" ht="32.4" customHeight="1" x14ac:dyDescent="0.2">
      <c r="A176" s="17"/>
      <c r="B176" s="108"/>
      <c r="C176" s="109" t="s">
        <v>105</v>
      </c>
      <c r="D176" s="109" t="s">
        <v>73</v>
      </c>
      <c r="E176" s="110" t="s">
        <v>237</v>
      </c>
      <c r="F176" s="111" t="s">
        <v>220</v>
      </c>
      <c r="G176" s="112" t="s">
        <v>75</v>
      </c>
      <c r="H176" s="113">
        <v>2</v>
      </c>
      <c r="I176" s="114"/>
      <c r="J176" s="115">
        <f t="shared" si="20"/>
        <v>0</v>
      </c>
      <c r="K176" s="111" t="s">
        <v>0</v>
      </c>
      <c r="L176" s="18"/>
      <c r="M176" s="116" t="s">
        <v>0</v>
      </c>
      <c r="N176" s="117" t="s">
        <v>24</v>
      </c>
      <c r="O176" s="32"/>
      <c r="P176" s="118">
        <f t="shared" si="21"/>
        <v>0</v>
      </c>
      <c r="Q176" s="118">
        <v>0</v>
      </c>
      <c r="R176" s="118">
        <f t="shared" si="22"/>
        <v>0</v>
      </c>
      <c r="S176" s="118">
        <v>0</v>
      </c>
      <c r="T176" s="119">
        <f t="shared" si="23"/>
        <v>0</v>
      </c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R176" s="120" t="s">
        <v>74</v>
      </c>
      <c r="AT176" s="120" t="s">
        <v>73</v>
      </c>
      <c r="AU176" s="120" t="s">
        <v>44</v>
      </c>
      <c r="AY176" s="8" t="s">
        <v>72</v>
      </c>
      <c r="BE176" s="121">
        <f t="shared" si="24"/>
        <v>0</v>
      </c>
      <c r="BF176" s="121">
        <f t="shared" si="25"/>
        <v>0</v>
      </c>
      <c r="BG176" s="121">
        <f t="shared" si="26"/>
        <v>0</v>
      </c>
      <c r="BH176" s="121">
        <f t="shared" si="27"/>
        <v>0</v>
      </c>
      <c r="BI176" s="121">
        <f t="shared" si="28"/>
        <v>0</v>
      </c>
      <c r="BJ176" s="8" t="s">
        <v>43</v>
      </c>
      <c r="BK176" s="121">
        <f t="shared" si="29"/>
        <v>0</v>
      </c>
      <c r="BL176" s="8" t="s">
        <v>74</v>
      </c>
      <c r="BM176" s="120" t="s">
        <v>137</v>
      </c>
    </row>
    <row r="177" spans="1:65" s="2" customFormat="1" ht="43.2" customHeight="1" x14ac:dyDescent="0.2">
      <c r="A177" s="17"/>
      <c r="B177" s="108"/>
      <c r="C177" s="109" t="s">
        <v>106</v>
      </c>
      <c r="D177" s="109" t="s">
        <v>73</v>
      </c>
      <c r="E177" s="110" t="s">
        <v>238</v>
      </c>
      <c r="F177" s="111" t="s">
        <v>222</v>
      </c>
      <c r="G177" s="112" t="s">
        <v>75</v>
      </c>
      <c r="H177" s="113">
        <v>2.5</v>
      </c>
      <c r="I177" s="114"/>
      <c r="J177" s="115">
        <f t="shared" si="20"/>
        <v>0</v>
      </c>
      <c r="K177" s="111" t="s">
        <v>0</v>
      </c>
      <c r="L177" s="18"/>
      <c r="M177" s="116" t="s">
        <v>0</v>
      </c>
      <c r="N177" s="117" t="s">
        <v>24</v>
      </c>
      <c r="O177" s="32"/>
      <c r="P177" s="118">
        <f t="shared" si="21"/>
        <v>0</v>
      </c>
      <c r="Q177" s="118">
        <v>0</v>
      </c>
      <c r="R177" s="118">
        <f t="shared" si="22"/>
        <v>0</v>
      </c>
      <c r="S177" s="118">
        <v>0</v>
      </c>
      <c r="T177" s="119">
        <f t="shared" si="23"/>
        <v>0</v>
      </c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R177" s="120" t="s">
        <v>74</v>
      </c>
      <c r="AT177" s="120" t="s">
        <v>73</v>
      </c>
      <c r="AU177" s="120" t="s">
        <v>44</v>
      </c>
      <c r="AY177" s="8" t="s">
        <v>72</v>
      </c>
      <c r="BE177" s="121">
        <f t="shared" si="24"/>
        <v>0</v>
      </c>
      <c r="BF177" s="121">
        <f t="shared" si="25"/>
        <v>0</v>
      </c>
      <c r="BG177" s="121">
        <f t="shared" si="26"/>
        <v>0</v>
      </c>
      <c r="BH177" s="121">
        <f t="shared" si="27"/>
        <v>0</v>
      </c>
      <c r="BI177" s="121">
        <f t="shared" si="28"/>
        <v>0</v>
      </c>
      <c r="BJ177" s="8" t="s">
        <v>43</v>
      </c>
      <c r="BK177" s="121">
        <f t="shared" si="29"/>
        <v>0</v>
      </c>
      <c r="BL177" s="8" t="s">
        <v>74</v>
      </c>
      <c r="BM177" s="120" t="s">
        <v>138</v>
      </c>
    </row>
    <row r="178" spans="1:65" s="2" customFormat="1" ht="14.4" customHeight="1" x14ac:dyDescent="0.2">
      <c r="A178" s="17"/>
      <c r="B178" s="108"/>
      <c r="C178" s="109" t="s">
        <v>107</v>
      </c>
      <c r="D178" s="109" t="s">
        <v>73</v>
      </c>
      <c r="E178" s="110" t="s">
        <v>239</v>
      </c>
      <c r="F178" s="111" t="s">
        <v>224</v>
      </c>
      <c r="G178" s="112" t="s">
        <v>75</v>
      </c>
      <c r="H178" s="113">
        <v>1</v>
      </c>
      <c r="I178" s="114"/>
      <c r="J178" s="115">
        <f t="shared" si="20"/>
        <v>0</v>
      </c>
      <c r="K178" s="111" t="s">
        <v>0</v>
      </c>
      <c r="L178" s="18"/>
      <c r="M178" s="116" t="s">
        <v>0</v>
      </c>
      <c r="N178" s="117" t="s">
        <v>24</v>
      </c>
      <c r="O178" s="32"/>
      <c r="P178" s="118">
        <f t="shared" si="21"/>
        <v>0</v>
      </c>
      <c r="Q178" s="118">
        <v>0</v>
      </c>
      <c r="R178" s="118">
        <f t="shared" si="22"/>
        <v>0</v>
      </c>
      <c r="S178" s="118">
        <v>0</v>
      </c>
      <c r="T178" s="119">
        <f t="shared" si="23"/>
        <v>0</v>
      </c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R178" s="120" t="s">
        <v>74</v>
      </c>
      <c r="AT178" s="120" t="s">
        <v>73</v>
      </c>
      <c r="AU178" s="120" t="s">
        <v>44</v>
      </c>
      <c r="AY178" s="8" t="s">
        <v>72</v>
      </c>
      <c r="BE178" s="121">
        <f t="shared" si="24"/>
        <v>0</v>
      </c>
      <c r="BF178" s="121">
        <f t="shared" si="25"/>
        <v>0</v>
      </c>
      <c r="BG178" s="121">
        <f t="shared" si="26"/>
        <v>0</v>
      </c>
      <c r="BH178" s="121">
        <f t="shared" si="27"/>
        <v>0</v>
      </c>
      <c r="BI178" s="121">
        <f t="shared" si="28"/>
        <v>0</v>
      </c>
      <c r="BJ178" s="8" t="s">
        <v>43</v>
      </c>
      <c r="BK178" s="121">
        <f t="shared" si="29"/>
        <v>0</v>
      </c>
      <c r="BL178" s="8" t="s">
        <v>74</v>
      </c>
      <c r="BM178" s="120" t="s">
        <v>139</v>
      </c>
    </row>
    <row r="179" spans="1:65" s="2" customFormat="1" ht="14.4" customHeight="1" x14ac:dyDescent="0.2">
      <c r="A179" s="17"/>
      <c r="B179" s="108"/>
      <c r="C179" s="109" t="s">
        <v>108</v>
      </c>
      <c r="D179" s="109" t="s">
        <v>73</v>
      </c>
      <c r="E179" s="110" t="s">
        <v>240</v>
      </c>
      <c r="F179" s="111" t="s">
        <v>226</v>
      </c>
      <c r="G179" s="112" t="s">
        <v>75</v>
      </c>
      <c r="H179" s="113">
        <v>1</v>
      </c>
      <c r="I179" s="114"/>
      <c r="J179" s="115">
        <f t="shared" si="20"/>
        <v>0</v>
      </c>
      <c r="K179" s="111" t="s">
        <v>0</v>
      </c>
      <c r="L179" s="18"/>
      <c r="M179" s="116" t="s">
        <v>0</v>
      </c>
      <c r="N179" s="117" t="s">
        <v>24</v>
      </c>
      <c r="O179" s="32"/>
      <c r="P179" s="118">
        <f t="shared" si="21"/>
        <v>0</v>
      </c>
      <c r="Q179" s="118">
        <v>0</v>
      </c>
      <c r="R179" s="118">
        <f t="shared" si="22"/>
        <v>0</v>
      </c>
      <c r="S179" s="118">
        <v>0</v>
      </c>
      <c r="T179" s="119">
        <f t="shared" si="23"/>
        <v>0</v>
      </c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R179" s="120" t="s">
        <v>74</v>
      </c>
      <c r="AT179" s="120" t="s">
        <v>73</v>
      </c>
      <c r="AU179" s="120" t="s">
        <v>44</v>
      </c>
      <c r="AY179" s="8" t="s">
        <v>72</v>
      </c>
      <c r="BE179" s="121">
        <f t="shared" si="24"/>
        <v>0</v>
      </c>
      <c r="BF179" s="121">
        <f t="shared" si="25"/>
        <v>0</v>
      </c>
      <c r="BG179" s="121">
        <f t="shared" si="26"/>
        <v>0</v>
      </c>
      <c r="BH179" s="121">
        <f t="shared" si="27"/>
        <v>0</v>
      </c>
      <c r="BI179" s="121">
        <f t="shared" si="28"/>
        <v>0</v>
      </c>
      <c r="BJ179" s="8" t="s">
        <v>43</v>
      </c>
      <c r="BK179" s="121">
        <f t="shared" si="29"/>
        <v>0</v>
      </c>
      <c r="BL179" s="8" t="s">
        <v>74</v>
      </c>
      <c r="BM179" s="120" t="s">
        <v>140</v>
      </c>
    </row>
    <row r="180" spans="1:65" s="2" customFormat="1" ht="14.4" customHeight="1" x14ac:dyDescent="0.2">
      <c r="A180" s="17"/>
      <c r="B180" s="108"/>
      <c r="C180" s="109" t="s">
        <v>109</v>
      </c>
      <c r="D180" s="109" t="s">
        <v>73</v>
      </c>
      <c r="E180" s="110" t="s">
        <v>241</v>
      </c>
      <c r="F180" s="111" t="s">
        <v>228</v>
      </c>
      <c r="G180" s="112" t="s">
        <v>75</v>
      </c>
      <c r="H180" s="113">
        <v>1</v>
      </c>
      <c r="I180" s="114"/>
      <c r="J180" s="115">
        <f t="shared" si="20"/>
        <v>0</v>
      </c>
      <c r="K180" s="111" t="s">
        <v>0</v>
      </c>
      <c r="L180" s="18"/>
      <c r="M180" s="116" t="s">
        <v>0</v>
      </c>
      <c r="N180" s="117" t="s">
        <v>24</v>
      </c>
      <c r="O180" s="32"/>
      <c r="P180" s="118">
        <f t="shared" si="21"/>
        <v>0</v>
      </c>
      <c r="Q180" s="118">
        <v>0</v>
      </c>
      <c r="R180" s="118">
        <f t="shared" si="22"/>
        <v>0</v>
      </c>
      <c r="S180" s="118">
        <v>0</v>
      </c>
      <c r="T180" s="119">
        <f t="shared" si="23"/>
        <v>0</v>
      </c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R180" s="120" t="s">
        <v>74</v>
      </c>
      <c r="AT180" s="120" t="s">
        <v>73</v>
      </c>
      <c r="AU180" s="120" t="s">
        <v>44</v>
      </c>
      <c r="AY180" s="8" t="s">
        <v>72</v>
      </c>
      <c r="BE180" s="121">
        <f t="shared" si="24"/>
        <v>0</v>
      </c>
      <c r="BF180" s="121">
        <f t="shared" si="25"/>
        <v>0</v>
      </c>
      <c r="BG180" s="121">
        <f t="shared" si="26"/>
        <v>0</v>
      </c>
      <c r="BH180" s="121">
        <f t="shared" si="27"/>
        <v>0</v>
      </c>
      <c r="BI180" s="121">
        <f t="shared" si="28"/>
        <v>0</v>
      </c>
      <c r="BJ180" s="8" t="s">
        <v>43</v>
      </c>
      <c r="BK180" s="121">
        <f t="shared" si="29"/>
        <v>0</v>
      </c>
      <c r="BL180" s="8" t="s">
        <v>74</v>
      </c>
      <c r="BM180" s="120" t="s">
        <v>141</v>
      </c>
    </row>
    <row r="181" spans="1:65" s="7" customFormat="1" ht="25.95" customHeight="1" x14ac:dyDescent="0.25">
      <c r="B181" s="95"/>
      <c r="D181" s="96" t="s">
        <v>41</v>
      </c>
      <c r="E181" s="97" t="s">
        <v>242</v>
      </c>
      <c r="F181" s="97" t="s">
        <v>243</v>
      </c>
      <c r="I181" s="98"/>
      <c r="J181" s="99">
        <f>BK181</f>
        <v>0</v>
      </c>
      <c r="L181" s="95"/>
      <c r="M181" s="100"/>
      <c r="N181" s="101"/>
      <c r="O181" s="101"/>
      <c r="P181" s="102">
        <f>P182</f>
        <v>0</v>
      </c>
      <c r="Q181" s="101"/>
      <c r="R181" s="102">
        <f>R182</f>
        <v>0</v>
      </c>
      <c r="S181" s="101"/>
      <c r="T181" s="103">
        <f>T182</f>
        <v>0</v>
      </c>
      <c r="AR181" s="96" t="s">
        <v>43</v>
      </c>
      <c r="AT181" s="104" t="s">
        <v>41</v>
      </c>
      <c r="AU181" s="104" t="s">
        <v>42</v>
      </c>
      <c r="AY181" s="96" t="s">
        <v>72</v>
      </c>
      <c r="BK181" s="105">
        <f>BK182</f>
        <v>0</v>
      </c>
    </row>
    <row r="182" spans="1:65" s="7" customFormat="1" ht="22.8" customHeight="1" x14ac:dyDescent="0.25">
      <c r="B182" s="95"/>
      <c r="D182" s="96" t="s">
        <v>41</v>
      </c>
      <c r="E182" s="106" t="s">
        <v>244</v>
      </c>
      <c r="F182" s="106" t="s">
        <v>245</v>
      </c>
      <c r="I182" s="98"/>
      <c r="J182" s="107">
        <f>BK182</f>
        <v>0</v>
      </c>
      <c r="L182" s="95"/>
      <c r="M182" s="100"/>
      <c r="N182" s="101"/>
      <c r="O182" s="101"/>
      <c r="P182" s="102">
        <f>SUM(P183:P192)</f>
        <v>0</v>
      </c>
      <c r="Q182" s="101"/>
      <c r="R182" s="102">
        <f>SUM(R183:R192)</f>
        <v>0</v>
      </c>
      <c r="S182" s="101"/>
      <c r="T182" s="103">
        <f>SUM(T183:T192)</f>
        <v>0</v>
      </c>
      <c r="AR182" s="96" t="s">
        <v>43</v>
      </c>
      <c r="AT182" s="104" t="s">
        <v>41</v>
      </c>
      <c r="AU182" s="104" t="s">
        <v>43</v>
      </c>
      <c r="AY182" s="96" t="s">
        <v>72</v>
      </c>
      <c r="BK182" s="105">
        <f>SUM(BK183:BK192)</f>
        <v>0</v>
      </c>
    </row>
    <row r="183" spans="1:65" s="2" customFormat="1" ht="32.4" customHeight="1" x14ac:dyDescent="0.2">
      <c r="A183" s="17"/>
      <c r="B183" s="108"/>
      <c r="C183" s="109" t="s">
        <v>110</v>
      </c>
      <c r="D183" s="109" t="s">
        <v>73</v>
      </c>
      <c r="E183" s="110" t="s">
        <v>246</v>
      </c>
      <c r="F183" s="111" t="s">
        <v>247</v>
      </c>
      <c r="G183" s="112" t="s">
        <v>75</v>
      </c>
      <c r="H183" s="113">
        <v>2.27</v>
      </c>
      <c r="I183" s="114"/>
      <c r="J183" s="115">
        <f t="shared" ref="J183:J192" si="30">ROUND(I183*H183,2)</f>
        <v>0</v>
      </c>
      <c r="K183" s="111" t="s">
        <v>0</v>
      </c>
      <c r="L183" s="18"/>
      <c r="M183" s="116" t="s">
        <v>0</v>
      </c>
      <c r="N183" s="117" t="s">
        <v>24</v>
      </c>
      <c r="O183" s="32"/>
      <c r="P183" s="118">
        <f t="shared" ref="P183:P192" si="31">O183*H183</f>
        <v>0</v>
      </c>
      <c r="Q183" s="118">
        <v>0</v>
      </c>
      <c r="R183" s="118">
        <f t="shared" ref="R183:R192" si="32">Q183*H183</f>
        <v>0</v>
      </c>
      <c r="S183" s="118">
        <v>0</v>
      </c>
      <c r="T183" s="119">
        <f t="shared" ref="T183:T192" si="33">S183*H183</f>
        <v>0</v>
      </c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R183" s="120" t="s">
        <v>74</v>
      </c>
      <c r="AT183" s="120" t="s">
        <v>73</v>
      </c>
      <c r="AU183" s="120" t="s">
        <v>44</v>
      </c>
      <c r="AY183" s="8" t="s">
        <v>72</v>
      </c>
      <c r="BE183" s="121">
        <f t="shared" ref="BE183:BE192" si="34">IF(N183="základní",J183,0)</f>
        <v>0</v>
      </c>
      <c r="BF183" s="121">
        <f t="shared" ref="BF183:BF192" si="35">IF(N183="snížená",J183,0)</f>
        <v>0</v>
      </c>
      <c r="BG183" s="121">
        <f t="shared" ref="BG183:BG192" si="36">IF(N183="zákl. přenesená",J183,0)</f>
        <v>0</v>
      </c>
      <c r="BH183" s="121">
        <f t="shared" ref="BH183:BH192" si="37">IF(N183="sníž. přenesená",J183,0)</f>
        <v>0</v>
      </c>
      <c r="BI183" s="121">
        <f t="shared" ref="BI183:BI192" si="38">IF(N183="nulová",J183,0)</f>
        <v>0</v>
      </c>
      <c r="BJ183" s="8" t="s">
        <v>43</v>
      </c>
      <c r="BK183" s="121">
        <f t="shared" ref="BK183:BK192" si="39">ROUND(I183*H183,2)</f>
        <v>0</v>
      </c>
      <c r="BL183" s="8" t="s">
        <v>74</v>
      </c>
      <c r="BM183" s="120" t="s">
        <v>142</v>
      </c>
    </row>
    <row r="184" spans="1:65" s="2" customFormat="1" ht="14.4" customHeight="1" x14ac:dyDescent="0.2">
      <c r="A184" s="17"/>
      <c r="B184" s="108"/>
      <c r="C184" s="109" t="s">
        <v>111</v>
      </c>
      <c r="D184" s="109" t="s">
        <v>73</v>
      </c>
      <c r="E184" s="110" t="s">
        <v>248</v>
      </c>
      <c r="F184" s="111" t="s">
        <v>249</v>
      </c>
      <c r="G184" s="112" t="s">
        <v>75</v>
      </c>
      <c r="H184" s="113">
        <v>1</v>
      </c>
      <c r="I184" s="114"/>
      <c r="J184" s="115">
        <f t="shared" si="30"/>
        <v>0</v>
      </c>
      <c r="K184" s="111" t="s">
        <v>0</v>
      </c>
      <c r="L184" s="18"/>
      <c r="M184" s="116" t="s">
        <v>0</v>
      </c>
      <c r="N184" s="117" t="s">
        <v>24</v>
      </c>
      <c r="O184" s="32"/>
      <c r="P184" s="118">
        <f t="shared" si="31"/>
        <v>0</v>
      </c>
      <c r="Q184" s="118">
        <v>0</v>
      </c>
      <c r="R184" s="118">
        <f t="shared" si="32"/>
        <v>0</v>
      </c>
      <c r="S184" s="118">
        <v>0</v>
      </c>
      <c r="T184" s="119">
        <f t="shared" si="33"/>
        <v>0</v>
      </c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R184" s="120" t="s">
        <v>74</v>
      </c>
      <c r="AT184" s="120" t="s">
        <v>73</v>
      </c>
      <c r="AU184" s="120" t="s">
        <v>44</v>
      </c>
      <c r="AY184" s="8" t="s">
        <v>72</v>
      </c>
      <c r="BE184" s="121">
        <f t="shared" si="34"/>
        <v>0</v>
      </c>
      <c r="BF184" s="121">
        <f t="shared" si="35"/>
        <v>0</v>
      </c>
      <c r="BG184" s="121">
        <f t="shared" si="36"/>
        <v>0</v>
      </c>
      <c r="BH184" s="121">
        <f t="shared" si="37"/>
        <v>0</v>
      </c>
      <c r="BI184" s="121">
        <f t="shared" si="38"/>
        <v>0</v>
      </c>
      <c r="BJ184" s="8" t="s">
        <v>43</v>
      </c>
      <c r="BK184" s="121">
        <f t="shared" si="39"/>
        <v>0</v>
      </c>
      <c r="BL184" s="8" t="s">
        <v>74</v>
      </c>
      <c r="BM184" s="120" t="s">
        <v>143</v>
      </c>
    </row>
    <row r="185" spans="1:65" s="2" customFormat="1" ht="14.4" customHeight="1" x14ac:dyDescent="0.2">
      <c r="A185" s="17"/>
      <c r="B185" s="108"/>
      <c r="C185" s="109" t="s">
        <v>112</v>
      </c>
      <c r="D185" s="109" t="s">
        <v>73</v>
      </c>
      <c r="E185" s="110" t="s">
        <v>250</v>
      </c>
      <c r="F185" s="111" t="s">
        <v>251</v>
      </c>
      <c r="G185" s="112" t="s">
        <v>75</v>
      </c>
      <c r="H185" s="113">
        <v>1</v>
      </c>
      <c r="I185" s="114"/>
      <c r="J185" s="115">
        <f t="shared" si="30"/>
        <v>0</v>
      </c>
      <c r="K185" s="111" t="s">
        <v>0</v>
      </c>
      <c r="L185" s="18"/>
      <c r="M185" s="116" t="s">
        <v>0</v>
      </c>
      <c r="N185" s="117" t="s">
        <v>24</v>
      </c>
      <c r="O185" s="32"/>
      <c r="P185" s="118">
        <f t="shared" si="31"/>
        <v>0</v>
      </c>
      <c r="Q185" s="118">
        <v>0</v>
      </c>
      <c r="R185" s="118">
        <f t="shared" si="32"/>
        <v>0</v>
      </c>
      <c r="S185" s="118">
        <v>0</v>
      </c>
      <c r="T185" s="119">
        <f t="shared" si="33"/>
        <v>0</v>
      </c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R185" s="120" t="s">
        <v>74</v>
      </c>
      <c r="AT185" s="120" t="s">
        <v>73</v>
      </c>
      <c r="AU185" s="120" t="s">
        <v>44</v>
      </c>
      <c r="AY185" s="8" t="s">
        <v>72</v>
      </c>
      <c r="BE185" s="121">
        <f t="shared" si="34"/>
        <v>0</v>
      </c>
      <c r="BF185" s="121">
        <f t="shared" si="35"/>
        <v>0</v>
      </c>
      <c r="BG185" s="121">
        <f t="shared" si="36"/>
        <v>0</v>
      </c>
      <c r="BH185" s="121">
        <f t="shared" si="37"/>
        <v>0</v>
      </c>
      <c r="BI185" s="121">
        <f t="shared" si="38"/>
        <v>0</v>
      </c>
      <c r="BJ185" s="8" t="s">
        <v>43</v>
      </c>
      <c r="BK185" s="121">
        <f t="shared" si="39"/>
        <v>0</v>
      </c>
      <c r="BL185" s="8" t="s">
        <v>74</v>
      </c>
      <c r="BM185" s="120" t="s">
        <v>144</v>
      </c>
    </row>
    <row r="186" spans="1:65" s="2" customFormat="1" ht="21.6" customHeight="1" x14ac:dyDescent="0.2">
      <c r="A186" s="17"/>
      <c r="B186" s="108"/>
      <c r="C186" s="109" t="s">
        <v>113</v>
      </c>
      <c r="D186" s="109" t="s">
        <v>73</v>
      </c>
      <c r="E186" s="110" t="s">
        <v>252</v>
      </c>
      <c r="F186" s="111" t="s">
        <v>173</v>
      </c>
      <c r="G186" s="112" t="s">
        <v>75</v>
      </c>
      <c r="H186" s="113">
        <v>1</v>
      </c>
      <c r="I186" s="114"/>
      <c r="J186" s="115">
        <f t="shared" si="30"/>
        <v>0</v>
      </c>
      <c r="K186" s="111" t="s">
        <v>0</v>
      </c>
      <c r="L186" s="18"/>
      <c r="M186" s="116" t="s">
        <v>0</v>
      </c>
      <c r="N186" s="117" t="s">
        <v>24</v>
      </c>
      <c r="O186" s="32"/>
      <c r="P186" s="118">
        <f t="shared" si="31"/>
        <v>0</v>
      </c>
      <c r="Q186" s="118">
        <v>0</v>
      </c>
      <c r="R186" s="118">
        <f t="shared" si="32"/>
        <v>0</v>
      </c>
      <c r="S186" s="118">
        <v>0</v>
      </c>
      <c r="T186" s="119">
        <f t="shared" si="33"/>
        <v>0</v>
      </c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R186" s="120" t="s">
        <v>74</v>
      </c>
      <c r="AT186" s="120" t="s">
        <v>73</v>
      </c>
      <c r="AU186" s="120" t="s">
        <v>44</v>
      </c>
      <c r="AY186" s="8" t="s">
        <v>72</v>
      </c>
      <c r="BE186" s="121">
        <f t="shared" si="34"/>
        <v>0</v>
      </c>
      <c r="BF186" s="121">
        <f t="shared" si="35"/>
        <v>0</v>
      </c>
      <c r="BG186" s="121">
        <f t="shared" si="36"/>
        <v>0</v>
      </c>
      <c r="BH186" s="121">
        <f t="shared" si="37"/>
        <v>0</v>
      </c>
      <c r="BI186" s="121">
        <f t="shared" si="38"/>
        <v>0</v>
      </c>
      <c r="BJ186" s="8" t="s">
        <v>43</v>
      </c>
      <c r="BK186" s="121">
        <f t="shared" si="39"/>
        <v>0</v>
      </c>
      <c r="BL186" s="8" t="s">
        <v>74</v>
      </c>
      <c r="BM186" s="120" t="s">
        <v>145</v>
      </c>
    </row>
    <row r="187" spans="1:65" s="2" customFormat="1" ht="21.6" customHeight="1" x14ac:dyDescent="0.2">
      <c r="A187" s="17"/>
      <c r="B187" s="108"/>
      <c r="C187" s="109" t="s">
        <v>114</v>
      </c>
      <c r="D187" s="109" t="s">
        <v>73</v>
      </c>
      <c r="E187" s="110" t="s">
        <v>253</v>
      </c>
      <c r="F187" s="111" t="s">
        <v>254</v>
      </c>
      <c r="G187" s="112" t="s">
        <v>75</v>
      </c>
      <c r="H187" s="113">
        <v>1</v>
      </c>
      <c r="I187" s="114"/>
      <c r="J187" s="115">
        <f t="shared" si="30"/>
        <v>0</v>
      </c>
      <c r="K187" s="111" t="s">
        <v>0</v>
      </c>
      <c r="L187" s="18"/>
      <c r="M187" s="116" t="s">
        <v>0</v>
      </c>
      <c r="N187" s="117" t="s">
        <v>24</v>
      </c>
      <c r="O187" s="32"/>
      <c r="P187" s="118">
        <f t="shared" si="31"/>
        <v>0</v>
      </c>
      <c r="Q187" s="118">
        <v>0</v>
      </c>
      <c r="R187" s="118">
        <f t="shared" si="32"/>
        <v>0</v>
      </c>
      <c r="S187" s="118">
        <v>0</v>
      </c>
      <c r="T187" s="119">
        <f t="shared" si="33"/>
        <v>0</v>
      </c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R187" s="120" t="s">
        <v>74</v>
      </c>
      <c r="AT187" s="120" t="s">
        <v>73</v>
      </c>
      <c r="AU187" s="120" t="s">
        <v>44</v>
      </c>
      <c r="AY187" s="8" t="s">
        <v>72</v>
      </c>
      <c r="BE187" s="121">
        <f t="shared" si="34"/>
        <v>0</v>
      </c>
      <c r="BF187" s="121">
        <f t="shared" si="35"/>
        <v>0</v>
      </c>
      <c r="BG187" s="121">
        <f t="shared" si="36"/>
        <v>0</v>
      </c>
      <c r="BH187" s="121">
        <f t="shared" si="37"/>
        <v>0</v>
      </c>
      <c r="BI187" s="121">
        <f t="shared" si="38"/>
        <v>0</v>
      </c>
      <c r="BJ187" s="8" t="s">
        <v>43</v>
      </c>
      <c r="BK187" s="121">
        <f t="shared" si="39"/>
        <v>0</v>
      </c>
      <c r="BL187" s="8" t="s">
        <v>74</v>
      </c>
      <c r="BM187" s="120" t="s">
        <v>147</v>
      </c>
    </row>
    <row r="188" spans="1:65" s="2" customFormat="1" ht="32.4" customHeight="1" x14ac:dyDescent="0.2">
      <c r="A188" s="17"/>
      <c r="B188" s="108"/>
      <c r="C188" s="109" t="s">
        <v>115</v>
      </c>
      <c r="D188" s="109" t="s">
        <v>73</v>
      </c>
      <c r="E188" s="110" t="s">
        <v>255</v>
      </c>
      <c r="F188" s="111" t="s">
        <v>256</v>
      </c>
      <c r="G188" s="112" t="s">
        <v>75</v>
      </c>
      <c r="H188" s="113">
        <v>1</v>
      </c>
      <c r="I188" s="114"/>
      <c r="J188" s="115">
        <f t="shared" si="30"/>
        <v>0</v>
      </c>
      <c r="K188" s="111" t="s">
        <v>0</v>
      </c>
      <c r="L188" s="18"/>
      <c r="M188" s="116" t="s">
        <v>0</v>
      </c>
      <c r="N188" s="117" t="s">
        <v>24</v>
      </c>
      <c r="O188" s="32"/>
      <c r="P188" s="118">
        <f t="shared" si="31"/>
        <v>0</v>
      </c>
      <c r="Q188" s="118">
        <v>0</v>
      </c>
      <c r="R188" s="118">
        <f t="shared" si="32"/>
        <v>0</v>
      </c>
      <c r="S188" s="118">
        <v>0</v>
      </c>
      <c r="T188" s="119">
        <f t="shared" si="33"/>
        <v>0</v>
      </c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R188" s="120" t="s">
        <v>74</v>
      </c>
      <c r="AT188" s="120" t="s">
        <v>73</v>
      </c>
      <c r="AU188" s="120" t="s">
        <v>44</v>
      </c>
      <c r="AY188" s="8" t="s">
        <v>72</v>
      </c>
      <c r="BE188" s="121">
        <f t="shared" si="34"/>
        <v>0</v>
      </c>
      <c r="BF188" s="121">
        <f t="shared" si="35"/>
        <v>0</v>
      </c>
      <c r="BG188" s="121">
        <f t="shared" si="36"/>
        <v>0</v>
      </c>
      <c r="BH188" s="121">
        <f t="shared" si="37"/>
        <v>0</v>
      </c>
      <c r="BI188" s="121">
        <f t="shared" si="38"/>
        <v>0</v>
      </c>
      <c r="BJ188" s="8" t="s">
        <v>43</v>
      </c>
      <c r="BK188" s="121">
        <f t="shared" si="39"/>
        <v>0</v>
      </c>
      <c r="BL188" s="8" t="s">
        <v>74</v>
      </c>
      <c r="BM188" s="120" t="s">
        <v>149</v>
      </c>
    </row>
    <row r="189" spans="1:65" s="2" customFormat="1" ht="21.6" customHeight="1" x14ac:dyDescent="0.2">
      <c r="A189" s="17"/>
      <c r="B189" s="108"/>
      <c r="C189" s="109" t="s">
        <v>116</v>
      </c>
      <c r="D189" s="109" t="s">
        <v>73</v>
      </c>
      <c r="E189" s="110" t="s">
        <v>257</v>
      </c>
      <c r="F189" s="111" t="s">
        <v>258</v>
      </c>
      <c r="G189" s="112" t="s">
        <v>75</v>
      </c>
      <c r="H189" s="113">
        <v>1</v>
      </c>
      <c r="I189" s="114"/>
      <c r="J189" s="115">
        <f t="shared" si="30"/>
        <v>0</v>
      </c>
      <c r="K189" s="111" t="s">
        <v>0</v>
      </c>
      <c r="L189" s="18"/>
      <c r="M189" s="116" t="s">
        <v>0</v>
      </c>
      <c r="N189" s="117" t="s">
        <v>24</v>
      </c>
      <c r="O189" s="32"/>
      <c r="P189" s="118">
        <f t="shared" si="31"/>
        <v>0</v>
      </c>
      <c r="Q189" s="118">
        <v>0</v>
      </c>
      <c r="R189" s="118">
        <f t="shared" si="32"/>
        <v>0</v>
      </c>
      <c r="S189" s="118">
        <v>0</v>
      </c>
      <c r="T189" s="119">
        <f t="shared" si="33"/>
        <v>0</v>
      </c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R189" s="120" t="s">
        <v>74</v>
      </c>
      <c r="AT189" s="120" t="s">
        <v>73</v>
      </c>
      <c r="AU189" s="120" t="s">
        <v>44</v>
      </c>
      <c r="AY189" s="8" t="s">
        <v>72</v>
      </c>
      <c r="BE189" s="121">
        <f t="shared" si="34"/>
        <v>0</v>
      </c>
      <c r="BF189" s="121">
        <f t="shared" si="35"/>
        <v>0</v>
      </c>
      <c r="BG189" s="121">
        <f t="shared" si="36"/>
        <v>0</v>
      </c>
      <c r="BH189" s="121">
        <f t="shared" si="37"/>
        <v>0</v>
      </c>
      <c r="BI189" s="121">
        <f t="shared" si="38"/>
        <v>0</v>
      </c>
      <c r="BJ189" s="8" t="s">
        <v>43</v>
      </c>
      <c r="BK189" s="121">
        <f t="shared" si="39"/>
        <v>0</v>
      </c>
      <c r="BL189" s="8" t="s">
        <v>74</v>
      </c>
      <c r="BM189" s="120" t="s">
        <v>151</v>
      </c>
    </row>
    <row r="190" spans="1:65" s="2" customFormat="1" ht="21.6" customHeight="1" x14ac:dyDescent="0.2">
      <c r="A190" s="17"/>
      <c r="B190" s="108"/>
      <c r="C190" s="109" t="s">
        <v>117</v>
      </c>
      <c r="D190" s="109" t="s">
        <v>73</v>
      </c>
      <c r="E190" s="110" t="s">
        <v>259</v>
      </c>
      <c r="F190" s="111" t="s">
        <v>260</v>
      </c>
      <c r="G190" s="112" t="s">
        <v>75</v>
      </c>
      <c r="H190" s="113">
        <v>1</v>
      </c>
      <c r="I190" s="114"/>
      <c r="J190" s="115">
        <f t="shared" si="30"/>
        <v>0</v>
      </c>
      <c r="K190" s="111" t="s">
        <v>0</v>
      </c>
      <c r="L190" s="18"/>
      <c r="M190" s="116" t="s">
        <v>0</v>
      </c>
      <c r="N190" s="117" t="s">
        <v>24</v>
      </c>
      <c r="O190" s="32"/>
      <c r="P190" s="118">
        <f t="shared" si="31"/>
        <v>0</v>
      </c>
      <c r="Q190" s="118">
        <v>0</v>
      </c>
      <c r="R190" s="118">
        <f t="shared" si="32"/>
        <v>0</v>
      </c>
      <c r="S190" s="118">
        <v>0</v>
      </c>
      <c r="T190" s="119">
        <f t="shared" si="33"/>
        <v>0</v>
      </c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R190" s="120" t="s">
        <v>74</v>
      </c>
      <c r="AT190" s="120" t="s">
        <v>73</v>
      </c>
      <c r="AU190" s="120" t="s">
        <v>44</v>
      </c>
      <c r="AY190" s="8" t="s">
        <v>72</v>
      </c>
      <c r="BE190" s="121">
        <f t="shared" si="34"/>
        <v>0</v>
      </c>
      <c r="BF190" s="121">
        <f t="shared" si="35"/>
        <v>0</v>
      </c>
      <c r="BG190" s="121">
        <f t="shared" si="36"/>
        <v>0</v>
      </c>
      <c r="BH190" s="121">
        <f t="shared" si="37"/>
        <v>0</v>
      </c>
      <c r="BI190" s="121">
        <f t="shared" si="38"/>
        <v>0</v>
      </c>
      <c r="BJ190" s="8" t="s">
        <v>43</v>
      </c>
      <c r="BK190" s="121">
        <f t="shared" si="39"/>
        <v>0</v>
      </c>
      <c r="BL190" s="8" t="s">
        <v>74</v>
      </c>
      <c r="BM190" s="120" t="s">
        <v>152</v>
      </c>
    </row>
    <row r="191" spans="1:65" s="2" customFormat="1" ht="14.4" customHeight="1" x14ac:dyDescent="0.2">
      <c r="A191" s="17"/>
      <c r="B191" s="108"/>
      <c r="C191" s="109" t="s">
        <v>118</v>
      </c>
      <c r="D191" s="109" t="s">
        <v>73</v>
      </c>
      <c r="E191" s="110" t="s">
        <v>261</v>
      </c>
      <c r="F191" s="111" t="s">
        <v>179</v>
      </c>
      <c r="G191" s="112" t="s">
        <v>75</v>
      </c>
      <c r="H191" s="113">
        <v>2</v>
      </c>
      <c r="I191" s="114"/>
      <c r="J191" s="115">
        <f t="shared" si="30"/>
        <v>0</v>
      </c>
      <c r="K191" s="111" t="s">
        <v>0</v>
      </c>
      <c r="L191" s="18"/>
      <c r="M191" s="116" t="s">
        <v>0</v>
      </c>
      <c r="N191" s="117" t="s">
        <v>24</v>
      </c>
      <c r="O191" s="32"/>
      <c r="P191" s="118">
        <f t="shared" si="31"/>
        <v>0</v>
      </c>
      <c r="Q191" s="118">
        <v>0</v>
      </c>
      <c r="R191" s="118">
        <f t="shared" si="32"/>
        <v>0</v>
      </c>
      <c r="S191" s="118">
        <v>0</v>
      </c>
      <c r="T191" s="119">
        <f t="shared" si="33"/>
        <v>0</v>
      </c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R191" s="120" t="s">
        <v>74</v>
      </c>
      <c r="AT191" s="120" t="s">
        <v>73</v>
      </c>
      <c r="AU191" s="120" t="s">
        <v>44</v>
      </c>
      <c r="AY191" s="8" t="s">
        <v>72</v>
      </c>
      <c r="BE191" s="121">
        <f t="shared" si="34"/>
        <v>0</v>
      </c>
      <c r="BF191" s="121">
        <f t="shared" si="35"/>
        <v>0</v>
      </c>
      <c r="BG191" s="121">
        <f t="shared" si="36"/>
        <v>0</v>
      </c>
      <c r="BH191" s="121">
        <f t="shared" si="37"/>
        <v>0</v>
      </c>
      <c r="BI191" s="121">
        <f t="shared" si="38"/>
        <v>0</v>
      </c>
      <c r="BJ191" s="8" t="s">
        <v>43</v>
      </c>
      <c r="BK191" s="121">
        <f t="shared" si="39"/>
        <v>0</v>
      </c>
      <c r="BL191" s="8" t="s">
        <v>74</v>
      </c>
      <c r="BM191" s="120" t="s">
        <v>153</v>
      </c>
    </row>
    <row r="192" spans="1:65" s="2" customFormat="1" ht="21.6" customHeight="1" x14ac:dyDescent="0.2">
      <c r="A192" s="17"/>
      <c r="B192" s="108"/>
      <c r="C192" s="109" t="s">
        <v>119</v>
      </c>
      <c r="D192" s="109" t="s">
        <v>73</v>
      </c>
      <c r="E192" s="110" t="s">
        <v>262</v>
      </c>
      <c r="F192" s="111" t="s">
        <v>263</v>
      </c>
      <c r="G192" s="112" t="s">
        <v>75</v>
      </c>
      <c r="H192" s="113">
        <v>4</v>
      </c>
      <c r="I192" s="114"/>
      <c r="J192" s="115">
        <f t="shared" si="30"/>
        <v>0</v>
      </c>
      <c r="K192" s="111" t="s">
        <v>0</v>
      </c>
      <c r="L192" s="18"/>
      <c r="M192" s="116" t="s">
        <v>0</v>
      </c>
      <c r="N192" s="117" t="s">
        <v>24</v>
      </c>
      <c r="O192" s="32"/>
      <c r="P192" s="118">
        <f t="shared" si="31"/>
        <v>0</v>
      </c>
      <c r="Q192" s="118">
        <v>0</v>
      </c>
      <c r="R192" s="118">
        <f t="shared" si="32"/>
        <v>0</v>
      </c>
      <c r="S192" s="118">
        <v>0</v>
      </c>
      <c r="T192" s="119">
        <f t="shared" si="33"/>
        <v>0</v>
      </c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R192" s="120" t="s">
        <v>74</v>
      </c>
      <c r="AT192" s="120" t="s">
        <v>73</v>
      </c>
      <c r="AU192" s="120" t="s">
        <v>44</v>
      </c>
      <c r="AY192" s="8" t="s">
        <v>72</v>
      </c>
      <c r="BE192" s="121">
        <f t="shared" si="34"/>
        <v>0</v>
      </c>
      <c r="BF192" s="121">
        <f t="shared" si="35"/>
        <v>0</v>
      </c>
      <c r="BG192" s="121">
        <f t="shared" si="36"/>
        <v>0</v>
      </c>
      <c r="BH192" s="121">
        <f t="shared" si="37"/>
        <v>0</v>
      </c>
      <c r="BI192" s="121">
        <f t="shared" si="38"/>
        <v>0</v>
      </c>
      <c r="BJ192" s="8" t="s">
        <v>43</v>
      </c>
      <c r="BK192" s="121">
        <f t="shared" si="39"/>
        <v>0</v>
      </c>
      <c r="BL192" s="8" t="s">
        <v>74</v>
      </c>
      <c r="BM192" s="120" t="s">
        <v>154</v>
      </c>
    </row>
    <row r="193" spans="1:65" s="7" customFormat="1" ht="25.95" customHeight="1" x14ac:dyDescent="0.25">
      <c r="B193" s="95"/>
      <c r="D193" s="96" t="s">
        <v>41</v>
      </c>
      <c r="E193" s="97" t="s">
        <v>264</v>
      </c>
      <c r="F193" s="97" t="s">
        <v>265</v>
      </c>
      <c r="I193" s="98"/>
      <c r="J193" s="99">
        <f>BK193</f>
        <v>0</v>
      </c>
      <c r="L193" s="95"/>
      <c r="M193" s="100"/>
      <c r="N193" s="101"/>
      <c r="O193" s="101"/>
      <c r="P193" s="102">
        <f>P194</f>
        <v>0</v>
      </c>
      <c r="Q193" s="101"/>
      <c r="R193" s="102">
        <f>R194</f>
        <v>0</v>
      </c>
      <c r="S193" s="101"/>
      <c r="T193" s="103">
        <f>T194</f>
        <v>0</v>
      </c>
      <c r="AR193" s="96" t="s">
        <v>74</v>
      </c>
      <c r="AT193" s="104" t="s">
        <v>41</v>
      </c>
      <c r="AU193" s="104" t="s">
        <v>42</v>
      </c>
      <c r="AY193" s="96" t="s">
        <v>72</v>
      </c>
      <c r="BK193" s="105">
        <f>BK194</f>
        <v>0</v>
      </c>
    </row>
    <row r="194" spans="1:65" s="7" customFormat="1" ht="22.8" customHeight="1" x14ac:dyDescent="0.25">
      <c r="B194" s="95"/>
      <c r="D194" s="96" t="s">
        <v>41</v>
      </c>
      <c r="E194" s="106" t="s">
        <v>266</v>
      </c>
      <c r="F194" s="106" t="s">
        <v>265</v>
      </c>
      <c r="I194" s="98"/>
      <c r="J194" s="107">
        <f>BK194</f>
        <v>0</v>
      </c>
      <c r="L194" s="95"/>
      <c r="M194" s="100"/>
      <c r="N194" s="101"/>
      <c r="O194" s="101"/>
      <c r="P194" s="102">
        <f>SUM(P195:P202)</f>
        <v>0</v>
      </c>
      <c r="Q194" s="101"/>
      <c r="R194" s="102">
        <f>SUM(R195:R202)</f>
        <v>0</v>
      </c>
      <c r="S194" s="101"/>
      <c r="T194" s="103">
        <f>SUM(T195:T202)</f>
        <v>0</v>
      </c>
      <c r="AR194" s="96" t="s">
        <v>43</v>
      </c>
      <c r="AT194" s="104" t="s">
        <v>41</v>
      </c>
      <c r="AU194" s="104" t="s">
        <v>43</v>
      </c>
      <c r="AY194" s="96" t="s">
        <v>72</v>
      </c>
      <c r="BK194" s="105">
        <f>SUM(BK195:BK202)</f>
        <v>0</v>
      </c>
    </row>
    <row r="195" spans="1:65" s="2" customFormat="1" ht="14.4" customHeight="1" x14ac:dyDescent="0.2">
      <c r="A195" s="17"/>
      <c r="B195" s="108"/>
      <c r="C195" s="109" t="s">
        <v>120</v>
      </c>
      <c r="D195" s="109" t="s">
        <v>73</v>
      </c>
      <c r="E195" s="110" t="s">
        <v>267</v>
      </c>
      <c r="F195" s="111" t="s">
        <v>268</v>
      </c>
      <c r="G195" s="112" t="s">
        <v>155</v>
      </c>
      <c r="H195" s="113">
        <v>1</v>
      </c>
      <c r="I195" s="114"/>
      <c r="J195" s="115">
        <f t="shared" ref="J195:J202" si="40">ROUND(I195*H195,2)</f>
        <v>0</v>
      </c>
      <c r="K195" s="111" t="s">
        <v>0</v>
      </c>
      <c r="L195" s="18"/>
      <c r="M195" s="116" t="s">
        <v>0</v>
      </c>
      <c r="N195" s="117" t="s">
        <v>24</v>
      </c>
      <c r="O195" s="32"/>
      <c r="P195" s="118">
        <f t="shared" ref="P195:P202" si="41">O195*H195</f>
        <v>0</v>
      </c>
      <c r="Q195" s="118">
        <v>0</v>
      </c>
      <c r="R195" s="118">
        <f t="shared" ref="R195:R202" si="42">Q195*H195</f>
        <v>0</v>
      </c>
      <c r="S195" s="118">
        <v>0</v>
      </c>
      <c r="T195" s="119">
        <f t="shared" ref="T195:T202" si="43">S195*H195</f>
        <v>0</v>
      </c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R195" s="120" t="s">
        <v>74</v>
      </c>
      <c r="AT195" s="120" t="s">
        <v>73</v>
      </c>
      <c r="AU195" s="120" t="s">
        <v>44</v>
      </c>
      <c r="AY195" s="8" t="s">
        <v>72</v>
      </c>
      <c r="BE195" s="121">
        <f t="shared" ref="BE195:BE202" si="44">IF(N195="základní",J195,0)</f>
        <v>0</v>
      </c>
      <c r="BF195" s="121">
        <f t="shared" ref="BF195:BF202" si="45">IF(N195="snížená",J195,0)</f>
        <v>0</v>
      </c>
      <c r="BG195" s="121">
        <f t="shared" ref="BG195:BG202" si="46">IF(N195="zákl. přenesená",J195,0)</f>
        <v>0</v>
      </c>
      <c r="BH195" s="121">
        <f t="shared" ref="BH195:BH202" si="47">IF(N195="sníž. přenesená",J195,0)</f>
        <v>0</v>
      </c>
      <c r="BI195" s="121">
        <f t="shared" ref="BI195:BI202" si="48">IF(N195="nulová",J195,0)</f>
        <v>0</v>
      </c>
      <c r="BJ195" s="8" t="s">
        <v>43</v>
      </c>
      <c r="BK195" s="121">
        <f t="shared" ref="BK195:BK202" si="49">ROUND(I195*H195,2)</f>
        <v>0</v>
      </c>
      <c r="BL195" s="8" t="s">
        <v>74</v>
      </c>
      <c r="BM195" s="120" t="s">
        <v>269</v>
      </c>
    </row>
    <row r="196" spans="1:65" s="2" customFormat="1" ht="14.4" customHeight="1" x14ac:dyDescent="0.2">
      <c r="A196" s="17"/>
      <c r="B196" s="108"/>
      <c r="C196" s="109" t="s">
        <v>121</v>
      </c>
      <c r="D196" s="109" t="s">
        <v>73</v>
      </c>
      <c r="E196" s="110" t="s">
        <v>270</v>
      </c>
      <c r="F196" s="111" t="s">
        <v>271</v>
      </c>
      <c r="G196" s="112" t="s">
        <v>155</v>
      </c>
      <c r="H196" s="113">
        <v>1</v>
      </c>
      <c r="I196" s="114"/>
      <c r="J196" s="115">
        <f t="shared" si="40"/>
        <v>0</v>
      </c>
      <c r="K196" s="111" t="s">
        <v>0</v>
      </c>
      <c r="L196" s="18"/>
      <c r="M196" s="116" t="s">
        <v>0</v>
      </c>
      <c r="N196" s="117" t="s">
        <v>24</v>
      </c>
      <c r="O196" s="32"/>
      <c r="P196" s="118">
        <f t="shared" si="41"/>
        <v>0</v>
      </c>
      <c r="Q196" s="118">
        <v>0</v>
      </c>
      <c r="R196" s="118">
        <f t="shared" si="42"/>
        <v>0</v>
      </c>
      <c r="S196" s="118">
        <v>0</v>
      </c>
      <c r="T196" s="119">
        <f t="shared" si="43"/>
        <v>0</v>
      </c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R196" s="120" t="s">
        <v>74</v>
      </c>
      <c r="AT196" s="120" t="s">
        <v>73</v>
      </c>
      <c r="AU196" s="120" t="s">
        <v>44</v>
      </c>
      <c r="AY196" s="8" t="s">
        <v>72</v>
      </c>
      <c r="BE196" s="121">
        <f t="shared" si="44"/>
        <v>0</v>
      </c>
      <c r="BF196" s="121">
        <f t="shared" si="45"/>
        <v>0</v>
      </c>
      <c r="BG196" s="121">
        <f t="shared" si="46"/>
        <v>0</v>
      </c>
      <c r="BH196" s="121">
        <f t="shared" si="47"/>
        <v>0</v>
      </c>
      <c r="BI196" s="121">
        <f t="shared" si="48"/>
        <v>0</v>
      </c>
      <c r="BJ196" s="8" t="s">
        <v>43</v>
      </c>
      <c r="BK196" s="121">
        <f t="shared" si="49"/>
        <v>0</v>
      </c>
      <c r="BL196" s="8" t="s">
        <v>74</v>
      </c>
      <c r="BM196" s="120" t="s">
        <v>272</v>
      </c>
    </row>
    <row r="197" spans="1:65" s="2" customFormat="1" ht="21.6" customHeight="1" x14ac:dyDescent="0.2">
      <c r="A197" s="17"/>
      <c r="B197" s="108"/>
      <c r="C197" s="109" t="s">
        <v>122</v>
      </c>
      <c r="D197" s="109" t="s">
        <v>73</v>
      </c>
      <c r="E197" s="110" t="s">
        <v>273</v>
      </c>
      <c r="F197" s="111" t="s">
        <v>274</v>
      </c>
      <c r="G197" s="112" t="s">
        <v>155</v>
      </c>
      <c r="H197" s="113">
        <v>1</v>
      </c>
      <c r="I197" s="114"/>
      <c r="J197" s="115">
        <f t="shared" si="40"/>
        <v>0</v>
      </c>
      <c r="K197" s="111" t="s">
        <v>0</v>
      </c>
      <c r="L197" s="18"/>
      <c r="M197" s="116" t="s">
        <v>0</v>
      </c>
      <c r="N197" s="117" t="s">
        <v>24</v>
      </c>
      <c r="O197" s="32"/>
      <c r="P197" s="118">
        <f t="shared" si="41"/>
        <v>0</v>
      </c>
      <c r="Q197" s="118">
        <v>0</v>
      </c>
      <c r="R197" s="118">
        <f t="shared" si="42"/>
        <v>0</v>
      </c>
      <c r="S197" s="118">
        <v>0</v>
      </c>
      <c r="T197" s="119">
        <f t="shared" si="43"/>
        <v>0</v>
      </c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R197" s="120" t="s">
        <v>74</v>
      </c>
      <c r="AT197" s="120" t="s">
        <v>73</v>
      </c>
      <c r="AU197" s="120" t="s">
        <v>44</v>
      </c>
      <c r="AY197" s="8" t="s">
        <v>72</v>
      </c>
      <c r="BE197" s="121">
        <f t="shared" si="44"/>
        <v>0</v>
      </c>
      <c r="BF197" s="121">
        <f t="shared" si="45"/>
        <v>0</v>
      </c>
      <c r="BG197" s="121">
        <f t="shared" si="46"/>
        <v>0</v>
      </c>
      <c r="BH197" s="121">
        <f t="shared" si="47"/>
        <v>0</v>
      </c>
      <c r="BI197" s="121">
        <f t="shared" si="48"/>
        <v>0</v>
      </c>
      <c r="BJ197" s="8" t="s">
        <v>43</v>
      </c>
      <c r="BK197" s="121">
        <f t="shared" si="49"/>
        <v>0</v>
      </c>
      <c r="BL197" s="8" t="s">
        <v>74</v>
      </c>
      <c r="BM197" s="120" t="s">
        <v>275</v>
      </c>
    </row>
    <row r="198" spans="1:65" s="2" customFormat="1" ht="14.4" customHeight="1" x14ac:dyDescent="0.2">
      <c r="A198" s="17"/>
      <c r="B198" s="108"/>
      <c r="C198" s="109" t="s">
        <v>123</v>
      </c>
      <c r="D198" s="109" t="s">
        <v>73</v>
      </c>
      <c r="E198" s="110" t="s">
        <v>276</v>
      </c>
      <c r="F198" s="111" t="s">
        <v>277</v>
      </c>
      <c r="G198" s="112" t="s">
        <v>155</v>
      </c>
      <c r="H198" s="113">
        <v>1</v>
      </c>
      <c r="I198" s="114"/>
      <c r="J198" s="115">
        <f t="shared" si="40"/>
        <v>0</v>
      </c>
      <c r="K198" s="111" t="s">
        <v>0</v>
      </c>
      <c r="L198" s="18"/>
      <c r="M198" s="116" t="s">
        <v>0</v>
      </c>
      <c r="N198" s="117" t="s">
        <v>24</v>
      </c>
      <c r="O198" s="32"/>
      <c r="P198" s="118">
        <f t="shared" si="41"/>
        <v>0</v>
      </c>
      <c r="Q198" s="118">
        <v>0</v>
      </c>
      <c r="R198" s="118">
        <f t="shared" si="42"/>
        <v>0</v>
      </c>
      <c r="S198" s="118">
        <v>0</v>
      </c>
      <c r="T198" s="119">
        <f t="shared" si="43"/>
        <v>0</v>
      </c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R198" s="120" t="s">
        <v>74</v>
      </c>
      <c r="AT198" s="120" t="s">
        <v>73</v>
      </c>
      <c r="AU198" s="120" t="s">
        <v>44</v>
      </c>
      <c r="AY198" s="8" t="s">
        <v>72</v>
      </c>
      <c r="BE198" s="121">
        <f t="shared" si="44"/>
        <v>0</v>
      </c>
      <c r="BF198" s="121">
        <f t="shared" si="45"/>
        <v>0</v>
      </c>
      <c r="BG198" s="121">
        <f t="shared" si="46"/>
        <v>0</v>
      </c>
      <c r="BH198" s="121">
        <f t="shared" si="47"/>
        <v>0</v>
      </c>
      <c r="BI198" s="121">
        <f t="shared" si="48"/>
        <v>0</v>
      </c>
      <c r="BJ198" s="8" t="s">
        <v>43</v>
      </c>
      <c r="BK198" s="121">
        <f t="shared" si="49"/>
        <v>0</v>
      </c>
      <c r="BL198" s="8" t="s">
        <v>74</v>
      </c>
      <c r="BM198" s="120" t="s">
        <v>278</v>
      </c>
    </row>
    <row r="199" spans="1:65" s="2" customFormat="1" ht="21.6" customHeight="1" x14ac:dyDescent="0.2">
      <c r="A199" s="17"/>
      <c r="B199" s="108"/>
      <c r="C199" s="109" t="s">
        <v>124</v>
      </c>
      <c r="D199" s="109" t="s">
        <v>73</v>
      </c>
      <c r="E199" s="110" t="s">
        <v>279</v>
      </c>
      <c r="F199" s="111" t="s">
        <v>280</v>
      </c>
      <c r="G199" s="112" t="s">
        <v>155</v>
      </c>
      <c r="H199" s="113">
        <v>1</v>
      </c>
      <c r="I199" s="114"/>
      <c r="J199" s="115">
        <f t="shared" si="40"/>
        <v>0</v>
      </c>
      <c r="K199" s="111" t="s">
        <v>0</v>
      </c>
      <c r="L199" s="18"/>
      <c r="M199" s="116" t="s">
        <v>0</v>
      </c>
      <c r="N199" s="117" t="s">
        <v>24</v>
      </c>
      <c r="O199" s="32"/>
      <c r="P199" s="118">
        <f t="shared" si="41"/>
        <v>0</v>
      </c>
      <c r="Q199" s="118">
        <v>0</v>
      </c>
      <c r="R199" s="118">
        <f t="shared" si="42"/>
        <v>0</v>
      </c>
      <c r="S199" s="118">
        <v>0</v>
      </c>
      <c r="T199" s="119">
        <f t="shared" si="43"/>
        <v>0</v>
      </c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R199" s="120" t="s">
        <v>74</v>
      </c>
      <c r="AT199" s="120" t="s">
        <v>73</v>
      </c>
      <c r="AU199" s="120" t="s">
        <v>44</v>
      </c>
      <c r="AY199" s="8" t="s">
        <v>72</v>
      </c>
      <c r="BE199" s="121">
        <f t="shared" si="44"/>
        <v>0</v>
      </c>
      <c r="BF199" s="121">
        <f t="shared" si="45"/>
        <v>0</v>
      </c>
      <c r="BG199" s="121">
        <f t="shared" si="46"/>
        <v>0</v>
      </c>
      <c r="BH199" s="121">
        <f t="shared" si="47"/>
        <v>0</v>
      </c>
      <c r="BI199" s="121">
        <f t="shared" si="48"/>
        <v>0</v>
      </c>
      <c r="BJ199" s="8" t="s">
        <v>43</v>
      </c>
      <c r="BK199" s="121">
        <f t="shared" si="49"/>
        <v>0</v>
      </c>
      <c r="BL199" s="8" t="s">
        <v>74</v>
      </c>
      <c r="BM199" s="120" t="s">
        <v>281</v>
      </c>
    </row>
    <row r="200" spans="1:65" s="2" customFormat="1" ht="21.6" customHeight="1" x14ac:dyDescent="0.2">
      <c r="A200" s="17"/>
      <c r="B200" s="108"/>
      <c r="C200" s="109" t="s">
        <v>125</v>
      </c>
      <c r="D200" s="109" t="s">
        <v>73</v>
      </c>
      <c r="E200" s="110" t="s">
        <v>282</v>
      </c>
      <c r="F200" s="111" t="s">
        <v>283</v>
      </c>
      <c r="G200" s="112" t="s">
        <v>155</v>
      </c>
      <c r="H200" s="113">
        <v>1</v>
      </c>
      <c r="I200" s="114"/>
      <c r="J200" s="115">
        <f t="shared" si="40"/>
        <v>0</v>
      </c>
      <c r="K200" s="111" t="s">
        <v>0</v>
      </c>
      <c r="L200" s="18"/>
      <c r="M200" s="116" t="s">
        <v>0</v>
      </c>
      <c r="N200" s="117" t="s">
        <v>24</v>
      </c>
      <c r="O200" s="32"/>
      <c r="P200" s="118">
        <f t="shared" si="41"/>
        <v>0</v>
      </c>
      <c r="Q200" s="118">
        <v>0</v>
      </c>
      <c r="R200" s="118">
        <f t="shared" si="42"/>
        <v>0</v>
      </c>
      <c r="S200" s="118">
        <v>0</v>
      </c>
      <c r="T200" s="119">
        <f t="shared" si="43"/>
        <v>0</v>
      </c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R200" s="120" t="s">
        <v>74</v>
      </c>
      <c r="AT200" s="120" t="s">
        <v>73</v>
      </c>
      <c r="AU200" s="120" t="s">
        <v>44</v>
      </c>
      <c r="AY200" s="8" t="s">
        <v>72</v>
      </c>
      <c r="BE200" s="121">
        <f t="shared" si="44"/>
        <v>0</v>
      </c>
      <c r="BF200" s="121">
        <f t="shared" si="45"/>
        <v>0</v>
      </c>
      <c r="BG200" s="121">
        <f t="shared" si="46"/>
        <v>0</v>
      </c>
      <c r="BH200" s="121">
        <f t="shared" si="47"/>
        <v>0</v>
      </c>
      <c r="BI200" s="121">
        <f t="shared" si="48"/>
        <v>0</v>
      </c>
      <c r="BJ200" s="8" t="s">
        <v>43</v>
      </c>
      <c r="BK200" s="121">
        <f t="shared" si="49"/>
        <v>0</v>
      </c>
      <c r="BL200" s="8" t="s">
        <v>74</v>
      </c>
      <c r="BM200" s="120" t="s">
        <v>284</v>
      </c>
    </row>
    <row r="201" spans="1:65" s="2" customFormat="1" ht="14.4" customHeight="1" x14ac:dyDescent="0.2">
      <c r="A201" s="17"/>
      <c r="B201" s="108"/>
      <c r="C201" s="109" t="s">
        <v>126</v>
      </c>
      <c r="D201" s="109" t="s">
        <v>73</v>
      </c>
      <c r="E201" s="110" t="s">
        <v>285</v>
      </c>
      <c r="F201" s="111" t="s">
        <v>286</v>
      </c>
      <c r="G201" s="112" t="s">
        <v>155</v>
      </c>
      <c r="H201" s="113">
        <v>1</v>
      </c>
      <c r="I201" s="114"/>
      <c r="J201" s="115">
        <f t="shared" si="40"/>
        <v>0</v>
      </c>
      <c r="K201" s="111" t="s">
        <v>0</v>
      </c>
      <c r="L201" s="18"/>
      <c r="M201" s="116" t="s">
        <v>0</v>
      </c>
      <c r="N201" s="117" t="s">
        <v>24</v>
      </c>
      <c r="O201" s="32"/>
      <c r="P201" s="118">
        <f t="shared" si="41"/>
        <v>0</v>
      </c>
      <c r="Q201" s="118">
        <v>0</v>
      </c>
      <c r="R201" s="118">
        <f t="shared" si="42"/>
        <v>0</v>
      </c>
      <c r="S201" s="118">
        <v>0</v>
      </c>
      <c r="T201" s="119">
        <f t="shared" si="43"/>
        <v>0</v>
      </c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R201" s="120" t="s">
        <v>74</v>
      </c>
      <c r="AT201" s="120" t="s">
        <v>73</v>
      </c>
      <c r="AU201" s="120" t="s">
        <v>44</v>
      </c>
      <c r="AY201" s="8" t="s">
        <v>72</v>
      </c>
      <c r="BE201" s="121">
        <f t="shared" si="44"/>
        <v>0</v>
      </c>
      <c r="BF201" s="121">
        <f t="shared" si="45"/>
        <v>0</v>
      </c>
      <c r="BG201" s="121">
        <f t="shared" si="46"/>
        <v>0</v>
      </c>
      <c r="BH201" s="121">
        <f t="shared" si="47"/>
        <v>0</v>
      </c>
      <c r="BI201" s="121">
        <f t="shared" si="48"/>
        <v>0</v>
      </c>
      <c r="BJ201" s="8" t="s">
        <v>43</v>
      </c>
      <c r="BK201" s="121">
        <f t="shared" si="49"/>
        <v>0</v>
      </c>
      <c r="BL201" s="8" t="s">
        <v>74</v>
      </c>
      <c r="BM201" s="120" t="s">
        <v>287</v>
      </c>
    </row>
    <row r="202" spans="1:65" s="2" customFormat="1" ht="14.4" customHeight="1" x14ac:dyDescent="0.2">
      <c r="A202" s="17"/>
      <c r="B202" s="108"/>
      <c r="C202" s="109" t="s">
        <v>127</v>
      </c>
      <c r="D202" s="109" t="s">
        <v>73</v>
      </c>
      <c r="E202" s="110" t="s">
        <v>288</v>
      </c>
      <c r="F202" s="111" t="s">
        <v>289</v>
      </c>
      <c r="G202" s="112" t="s">
        <v>155</v>
      </c>
      <c r="H202" s="113">
        <v>1</v>
      </c>
      <c r="I202" s="114"/>
      <c r="J202" s="115">
        <f t="shared" si="40"/>
        <v>0</v>
      </c>
      <c r="K202" s="111" t="s">
        <v>0</v>
      </c>
      <c r="L202" s="18"/>
      <c r="M202" s="122" t="s">
        <v>0</v>
      </c>
      <c r="N202" s="123" t="s">
        <v>24</v>
      </c>
      <c r="O202" s="124"/>
      <c r="P202" s="125">
        <f t="shared" si="41"/>
        <v>0</v>
      </c>
      <c r="Q202" s="125">
        <v>0</v>
      </c>
      <c r="R202" s="125">
        <f t="shared" si="42"/>
        <v>0</v>
      </c>
      <c r="S202" s="125">
        <v>0</v>
      </c>
      <c r="T202" s="126">
        <f t="shared" si="43"/>
        <v>0</v>
      </c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R202" s="120" t="s">
        <v>74</v>
      </c>
      <c r="AT202" s="120" t="s">
        <v>73</v>
      </c>
      <c r="AU202" s="120" t="s">
        <v>44</v>
      </c>
      <c r="AY202" s="8" t="s">
        <v>72</v>
      </c>
      <c r="BE202" s="121">
        <f t="shared" si="44"/>
        <v>0</v>
      </c>
      <c r="BF202" s="121">
        <f t="shared" si="45"/>
        <v>0</v>
      </c>
      <c r="BG202" s="121">
        <f t="shared" si="46"/>
        <v>0</v>
      </c>
      <c r="BH202" s="121">
        <f t="shared" si="47"/>
        <v>0</v>
      </c>
      <c r="BI202" s="121">
        <f t="shared" si="48"/>
        <v>0</v>
      </c>
      <c r="BJ202" s="8" t="s">
        <v>43</v>
      </c>
      <c r="BK202" s="121">
        <f t="shared" si="49"/>
        <v>0</v>
      </c>
      <c r="BL202" s="8" t="s">
        <v>74</v>
      </c>
      <c r="BM202" s="120" t="s">
        <v>290</v>
      </c>
    </row>
    <row r="203" spans="1:65" s="2" customFormat="1" ht="6.9" customHeight="1" x14ac:dyDescent="0.2">
      <c r="A203" s="17"/>
      <c r="B203" s="26"/>
      <c r="C203" s="27"/>
      <c r="D203" s="27"/>
      <c r="E203" s="27"/>
      <c r="F203" s="27"/>
      <c r="G203" s="27"/>
      <c r="H203" s="27"/>
      <c r="I203" s="68"/>
      <c r="J203" s="27"/>
      <c r="K203" s="27"/>
      <c r="L203" s="18"/>
      <c r="M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</row>
  </sheetData>
  <autoFilter ref="C133:K202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tabSelected="1" topLeftCell="A115" workbookViewId="0">
      <selection activeCell="X43" sqref="X43"/>
    </sheetView>
  </sheetViews>
  <sheetFormatPr defaultRowHeight="14.4" x14ac:dyDescent="0.2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3.5703125" style="1" customWidth="1"/>
    <col min="7" max="7" width="6" style="1" customWidth="1"/>
    <col min="8" max="8" width="9.85546875" style="1" customWidth="1"/>
    <col min="9" max="9" width="17.28515625" style="41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 x14ac:dyDescent="0.2">
      <c r="I2" s="41"/>
      <c r="L2" s="127" t="s">
        <v>2</v>
      </c>
      <c r="M2" s="128"/>
      <c r="N2" s="128"/>
      <c r="O2" s="128"/>
      <c r="P2" s="128"/>
      <c r="Q2" s="128"/>
      <c r="R2" s="128"/>
      <c r="S2" s="128"/>
      <c r="T2" s="128"/>
      <c r="U2" s="128"/>
      <c r="V2" s="128"/>
      <c r="AT2" s="8" t="s">
        <v>47</v>
      </c>
    </row>
    <row r="3" spans="1:46" s="1" customFormat="1" ht="6.9" customHeight="1" x14ac:dyDescent="0.2">
      <c r="B3" s="9"/>
      <c r="C3" s="10"/>
      <c r="D3" s="10"/>
      <c r="E3" s="10"/>
      <c r="F3" s="10"/>
      <c r="G3" s="10"/>
      <c r="H3" s="10"/>
      <c r="I3" s="42"/>
      <c r="J3" s="10"/>
      <c r="K3" s="10"/>
      <c r="L3" s="11"/>
      <c r="AT3" s="8" t="s">
        <v>44</v>
      </c>
    </row>
    <row r="4" spans="1:46" s="1" customFormat="1" ht="24.9" customHeight="1" x14ac:dyDescent="0.2">
      <c r="B4" s="11"/>
      <c r="D4" s="12" t="s">
        <v>48</v>
      </c>
      <c r="I4" s="41"/>
      <c r="L4" s="11"/>
      <c r="M4" s="43" t="s">
        <v>5</v>
      </c>
      <c r="AT4" s="8" t="s">
        <v>1</v>
      </c>
    </row>
    <row r="5" spans="1:46" s="1" customFormat="1" ht="6.9" customHeight="1" x14ac:dyDescent="0.2">
      <c r="B5" s="11"/>
      <c r="I5" s="41"/>
      <c r="L5" s="11"/>
    </row>
    <row r="6" spans="1:46" s="1" customFormat="1" ht="12" customHeight="1" x14ac:dyDescent="0.2">
      <c r="B6" s="11"/>
      <c r="D6" s="14" t="s">
        <v>6</v>
      </c>
      <c r="I6" s="41"/>
      <c r="L6" s="11"/>
    </row>
    <row r="7" spans="1:46" s="1" customFormat="1" ht="24" customHeight="1" x14ac:dyDescent="0.2">
      <c r="B7" s="11"/>
      <c r="E7" s="132" t="e">
        <f>#REF!</f>
        <v>#REF!</v>
      </c>
      <c r="F7" s="133"/>
      <c r="G7" s="133"/>
      <c r="H7" s="133"/>
      <c r="I7" s="41"/>
      <c r="L7" s="11"/>
    </row>
    <row r="8" spans="1:46" s="1" customFormat="1" ht="12" customHeight="1" x14ac:dyDescent="0.2">
      <c r="B8" s="11"/>
      <c r="D8" s="14" t="s">
        <v>49</v>
      </c>
      <c r="I8" s="41"/>
      <c r="L8" s="11"/>
    </row>
    <row r="9" spans="1:46" s="2" customFormat="1" ht="14.4" customHeight="1" x14ac:dyDescent="0.2">
      <c r="A9" s="17"/>
      <c r="B9" s="18"/>
      <c r="C9" s="17"/>
      <c r="D9" s="17"/>
      <c r="E9" s="132" t="s">
        <v>291</v>
      </c>
      <c r="F9" s="135"/>
      <c r="G9" s="135"/>
      <c r="H9" s="135"/>
      <c r="I9" s="45"/>
      <c r="J9" s="17"/>
      <c r="K9" s="17"/>
      <c r="L9" s="21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46" s="2" customFormat="1" ht="12" customHeight="1" x14ac:dyDescent="0.2">
      <c r="A10" s="17"/>
      <c r="B10" s="18"/>
      <c r="C10" s="17"/>
      <c r="D10" s="14" t="s">
        <v>51</v>
      </c>
      <c r="E10" s="17"/>
      <c r="F10" s="17"/>
      <c r="G10" s="17"/>
      <c r="H10" s="17"/>
      <c r="I10" s="45"/>
      <c r="J10" s="17"/>
      <c r="K10" s="17"/>
      <c r="L10" s="21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pans="1:46" s="2" customFormat="1" ht="14.4" customHeight="1" x14ac:dyDescent="0.2">
      <c r="A11" s="17"/>
      <c r="B11" s="18"/>
      <c r="C11" s="17"/>
      <c r="D11" s="17"/>
      <c r="E11" s="129" t="s">
        <v>292</v>
      </c>
      <c r="F11" s="135"/>
      <c r="G11" s="135"/>
      <c r="H11" s="135"/>
      <c r="I11" s="45"/>
      <c r="J11" s="17"/>
      <c r="K11" s="17"/>
      <c r="L11" s="21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46" s="2" customFormat="1" ht="10.199999999999999" x14ac:dyDescent="0.2">
      <c r="A12" s="17"/>
      <c r="B12" s="18"/>
      <c r="C12" s="17"/>
      <c r="D12" s="17"/>
      <c r="E12" s="17"/>
      <c r="F12" s="17"/>
      <c r="G12" s="17"/>
      <c r="H12" s="17"/>
      <c r="I12" s="45"/>
      <c r="J12" s="17"/>
      <c r="K12" s="17"/>
      <c r="L12" s="21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46" s="2" customFormat="1" ht="12" customHeight="1" x14ac:dyDescent="0.2">
      <c r="A13" s="17"/>
      <c r="B13" s="18"/>
      <c r="C13" s="17"/>
      <c r="D13" s="14" t="s">
        <v>7</v>
      </c>
      <c r="E13" s="17"/>
      <c r="F13" s="13" t="s">
        <v>0</v>
      </c>
      <c r="G13" s="17"/>
      <c r="H13" s="17"/>
      <c r="I13" s="46" t="s">
        <v>8</v>
      </c>
      <c r="J13" s="13" t="s">
        <v>0</v>
      </c>
      <c r="K13" s="17"/>
      <c r="L13" s="21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46" s="2" customFormat="1" ht="12" customHeight="1" x14ac:dyDescent="0.2">
      <c r="A14" s="17"/>
      <c r="B14" s="18"/>
      <c r="C14" s="17"/>
      <c r="D14" s="14" t="s">
        <v>9</v>
      </c>
      <c r="E14" s="17"/>
      <c r="F14" s="13" t="s">
        <v>10</v>
      </c>
      <c r="G14" s="17"/>
      <c r="H14" s="17"/>
      <c r="I14" s="46" t="s">
        <v>11</v>
      </c>
      <c r="J14" s="30" t="e">
        <f>#REF!</f>
        <v>#REF!</v>
      </c>
      <c r="K14" s="17"/>
      <c r="L14" s="21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46" s="2" customFormat="1" ht="10.8" customHeight="1" x14ac:dyDescent="0.2">
      <c r="A15" s="17"/>
      <c r="B15" s="18"/>
      <c r="C15" s="17"/>
      <c r="D15" s="17"/>
      <c r="E15" s="17"/>
      <c r="F15" s="17"/>
      <c r="G15" s="17"/>
      <c r="H15" s="17"/>
      <c r="I15" s="45"/>
      <c r="J15" s="17"/>
      <c r="K15" s="17"/>
      <c r="L15" s="21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pans="1:46" s="2" customFormat="1" ht="12" customHeight="1" x14ac:dyDescent="0.2">
      <c r="A16" s="17"/>
      <c r="B16" s="18"/>
      <c r="C16" s="17"/>
      <c r="D16" s="14" t="s">
        <v>12</v>
      </c>
      <c r="E16" s="17"/>
      <c r="F16" s="17"/>
      <c r="G16" s="17"/>
      <c r="H16" s="17"/>
      <c r="I16" s="46" t="s">
        <v>13</v>
      </c>
      <c r="J16" s="13" t="e">
        <f>IF(#REF!="","",#REF!)</f>
        <v>#REF!</v>
      </c>
      <c r="K16" s="17"/>
      <c r="L16" s="21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pans="1:31" s="2" customFormat="1" ht="18" customHeight="1" x14ac:dyDescent="0.2">
      <c r="A17" s="17"/>
      <c r="B17" s="18"/>
      <c r="C17" s="17"/>
      <c r="D17" s="17"/>
      <c r="E17" s="13" t="e">
        <f>IF(#REF!="","",#REF!)</f>
        <v>#REF!</v>
      </c>
      <c r="F17" s="17"/>
      <c r="G17" s="17"/>
      <c r="H17" s="17"/>
      <c r="I17" s="46" t="s">
        <v>14</v>
      </c>
      <c r="J17" s="13" t="e">
        <f>IF(#REF!="","",#REF!)</f>
        <v>#REF!</v>
      </c>
      <c r="K17" s="17"/>
      <c r="L17" s="21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pans="1:31" s="2" customFormat="1" ht="6.9" customHeight="1" x14ac:dyDescent="0.2">
      <c r="A18" s="17"/>
      <c r="B18" s="18"/>
      <c r="C18" s="17"/>
      <c r="D18" s="17"/>
      <c r="E18" s="17"/>
      <c r="F18" s="17"/>
      <c r="G18" s="17"/>
      <c r="H18" s="17"/>
      <c r="I18" s="45"/>
      <c r="J18" s="17"/>
      <c r="K18" s="17"/>
      <c r="L18" s="21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pans="1:31" s="2" customFormat="1" ht="12" customHeight="1" x14ac:dyDescent="0.2">
      <c r="A19" s="17"/>
      <c r="B19" s="18"/>
      <c r="C19" s="17"/>
      <c r="D19" s="14" t="s">
        <v>15</v>
      </c>
      <c r="E19" s="17"/>
      <c r="F19" s="17"/>
      <c r="G19" s="17"/>
      <c r="H19" s="17"/>
      <c r="I19" s="46" t="s">
        <v>13</v>
      </c>
      <c r="J19" s="15" t="e">
        <f>#REF!</f>
        <v>#REF!</v>
      </c>
      <c r="K19" s="17"/>
      <c r="L19" s="21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s="2" customFormat="1" ht="18" customHeight="1" x14ac:dyDescent="0.2">
      <c r="A20" s="17"/>
      <c r="B20" s="18"/>
      <c r="C20" s="17"/>
      <c r="D20" s="17"/>
      <c r="E20" s="136" t="e">
        <f>#REF!</f>
        <v>#REF!</v>
      </c>
      <c r="F20" s="130"/>
      <c r="G20" s="130"/>
      <c r="H20" s="130"/>
      <c r="I20" s="46" t="s">
        <v>14</v>
      </c>
      <c r="J20" s="15" t="e">
        <f>#REF!</f>
        <v>#REF!</v>
      </c>
      <c r="K20" s="17"/>
      <c r="L20" s="21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pans="1:31" s="2" customFormat="1" ht="6.9" customHeight="1" x14ac:dyDescent="0.2">
      <c r="A21" s="17"/>
      <c r="B21" s="18"/>
      <c r="C21" s="17"/>
      <c r="D21" s="17"/>
      <c r="E21" s="17"/>
      <c r="F21" s="17"/>
      <c r="G21" s="17"/>
      <c r="H21" s="17"/>
      <c r="I21" s="45"/>
      <c r="J21" s="17"/>
      <c r="K21" s="17"/>
      <c r="L21" s="21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pans="1:31" s="2" customFormat="1" ht="12" customHeight="1" x14ac:dyDescent="0.2">
      <c r="A22" s="17"/>
      <c r="B22" s="18"/>
      <c r="C22" s="17"/>
      <c r="D22" s="14" t="s">
        <v>16</v>
      </c>
      <c r="E22" s="17"/>
      <c r="F22" s="17"/>
      <c r="G22" s="17"/>
      <c r="H22" s="17"/>
      <c r="I22" s="46" t="s">
        <v>13</v>
      </c>
      <c r="J22" s="13" t="e">
        <f>IF(#REF!="","",#REF!)</f>
        <v>#REF!</v>
      </c>
      <c r="K22" s="17"/>
      <c r="L22" s="21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pans="1:31" s="2" customFormat="1" ht="18" customHeight="1" x14ac:dyDescent="0.2">
      <c r="A23" s="17"/>
      <c r="B23" s="18"/>
      <c r="C23" s="17"/>
      <c r="D23" s="17"/>
      <c r="E23" s="13" t="e">
        <f>IF(#REF!="","",#REF!)</f>
        <v>#REF!</v>
      </c>
      <c r="F23" s="17"/>
      <c r="G23" s="17"/>
      <c r="H23" s="17"/>
      <c r="I23" s="46" t="s">
        <v>14</v>
      </c>
      <c r="J23" s="13" t="e">
        <f>IF(#REF!="","",#REF!)</f>
        <v>#REF!</v>
      </c>
      <c r="K23" s="17"/>
      <c r="L23" s="21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s="2" customFormat="1" ht="6.9" customHeight="1" x14ac:dyDescent="0.2">
      <c r="A24" s="17"/>
      <c r="B24" s="18"/>
      <c r="C24" s="17"/>
      <c r="D24" s="17"/>
      <c r="E24" s="17"/>
      <c r="F24" s="17"/>
      <c r="G24" s="17"/>
      <c r="H24" s="17"/>
      <c r="I24" s="45"/>
      <c r="J24" s="17"/>
      <c r="K24" s="17"/>
      <c r="L24" s="21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31" s="2" customFormat="1" ht="12" customHeight="1" x14ac:dyDescent="0.2">
      <c r="A25" s="17"/>
      <c r="B25" s="18"/>
      <c r="C25" s="17"/>
      <c r="D25" s="14" t="s">
        <v>17</v>
      </c>
      <c r="E25" s="17"/>
      <c r="F25" s="17"/>
      <c r="G25" s="17"/>
      <c r="H25" s="17"/>
      <c r="I25" s="46" t="s">
        <v>13</v>
      </c>
      <c r="J25" s="13" t="e">
        <f>IF(#REF!="","",#REF!)</f>
        <v>#REF!</v>
      </c>
      <c r="K25" s="17"/>
      <c r="L25" s="21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pans="1:31" s="2" customFormat="1" ht="18" customHeight="1" x14ac:dyDescent="0.2">
      <c r="A26" s="17"/>
      <c r="B26" s="18"/>
      <c r="C26" s="17"/>
      <c r="D26" s="17"/>
      <c r="E26" s="13" t="e">
        <f>IF(#REF!="","",#REF!)</f>
        <v>#REF!</v>
      </c>
      <c r="F26" s="17"/>
      <c r="G26" s="17"/>
      <c r="H26" s="17"/>
      <c r="I26" s="46" t="s">
        <v>14</v>
      </c>
      <c r="J26" s="13" t="e">
        <f>IF(#REF!="","",#REF!)</f>
        <v>#REF!</v>
      </c>
      <c r="K26" s="17"/>
      <c r="L26" s="21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pans="1:31" s="2" customFormat="1" ht="6.9" customHeight="1" x14ac:dyDescent="0.2">
      <c r="A27" s="17"/>
      <c r="B27" s="18"/>
      <c r="C27" s="17"/>
      <c r="D27" s="17"/>
      <c r="E27" s="17"/>
      <c r="F27" s="17"/>
      <c r="G27" s="17"/>
      <c r="H27" s="17"/>
      <c r="I27" s="45"/>
      <c r="J27" s="17"/>
      <c r="K27" s="17"/>
      <c r="L27" s="21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</row>
    <row r="28" spans="1:31" s="2" customFormat="1" ht="12" customHeight="1" x14ac:dyDescent="0.2">
      <c r="A28" s="17"/>
      <c r="B28" s="18"/>
      <c r="C28" s="17"/>
      <c r="D28" s="14" t="s">
        <v>18</v>
      </c>
      <c r="E28" s="17"/>
      <c r="F28" s="17"/>
      <c r="G28" s="17"/>
      <c r="H28" s="17"/>
      <c r="I28" s="45"/>
      <c r="J28" s="17"/>
      <c r="K28" s="17"/>
      <c r="L28" s="21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31" s="3" customFormat="1" ht="14.4" customHeight="1" x14ac:dyDescent="0.2">
      <c r="A29" s="47"/>
      <c r="B29" s="48"/>
      <c r="C29" s="47"/>
      <c r="D29" s="47"/>
      <c r="E29" s="131" t="s">
        <v>0</v>
      </c>
      <c r="F29" s="131"/>
      <c r="G29" s="131"/>
      <c r="H29" s="131"/>
      <c r="I29" s="49"/>
      <c r="J29" s="47"/>
      <c r="K29" s="47"/>
      <c r="L29" s="50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</row>
    <row r="30" spans="1:31" s="2" customFormat="1" ht="6.9" customHeight="1" x14ac:dyDescent="0.2">
      <c r="A30" s="17"/>
      <c r="B30" s="18"/>
      <c r="C30" s="17"/>
      <c r="D30" s="17"/>
      <c r="E30" s="17"/>
      <c r="F30" s="17"/>
      <c r="G30" s="17"/>
      <c r="H30" s="17"/>
      <c r="I30" s="45"/>
      <c r="J30" s="17"/>
      <c r="K30" s="17"/>
      <c r="L30" s="21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31" s="2" customFormat="1" ht="6.9" customHeight="1" x14ac:dyDescent="0.2">
      <c r="A31" s="17"/>
      <c r="B31" s="18"/>
      <c r="C31" s="17"/>
      <c r="D31" s="38"/>
      <c r="E31" s="38"/>
      <c r="F31" s="38"/>
      <c r="G31" s="38"/>
      <c r="H31" s="38"/>
      <c r="I31" s="51"/>
      <c r="J31" s="38"/>
      <c r="K31" s="38"/>
      <c r="L31" s="21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pans="1:31" s="2" customFormat="1" ht="25.35" customHeight="1" x14ac:dyDescent="0.2">
      <c r="A32" s="17"/>
      <c r="B32" s="18"/>
      <c r="C32" s="17"/>
      <c r="D32" s="52" t="s">
        <v>19</v>
      </c>
      <c r="E32" s="17"/>
      <c r="F32" s="17"/>
      <c r="G32" s="17"/>
      <c r="H32" s="17"/>
      <c r="I32" s="45"/>
      <c r="J32" s="40">
        <f>ROUND(J137, 2)</f>
        <v>0</v>
      </c>
      <c r="K32" s="17"/>
      <c r="L32" s="21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31" s="2" customFormat="1" ht="6.9" customHeight="1" x14ac:dyDescent="0.2">
      <c r="A33" s="17"/>
      <c r="B33" s="18"/>
      <c r="C33" s="17"/>
      <c r="D33" s="38"/>
      <c r="E33" s="38"/>
      <c r="F33" s="38"/>
      <c r="G33" s="38"/>
      <c r="H33" s="38"/>
      <c r="I33" s="51"/>
      <c r="J33" s="38"/>
      <c r="K33" s="38"/>
      <c r="L33" s="21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pans="1:31" s="2" customFormat="1" ht="14.4" customHeight="1" x14ac:dyDescent="0.2">
      <c r="A34" s="17"/>
      <c r="B34" s="18"/>
      <c r="C34" s="17"/>
      <c r="D34" s="17"/>
      <c r="E34" s="17"/>
      <c r="F34" s="20" t="s">
        <v>21</v>
      </c>
      <c r="G34" s="17"/>
      <c r="H34" s="17"/>
      <c r="I34" s="53" t="s">
        <v>20</v>
      </c>
      <c r="J34" s="20" t="s">
        <v>22</v>
      </c>
      <c r="K34" s="17"/>
      <c r="L34" s="21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pans="1:31" s="2" customFormat="1" ht="14.4" customHeight="1" x14ac:dyDescent="0.2">
      <c r="A35" s="17"/>
      <c r="B35" s="18"/>
      <c r="C35" s="17"/>
      <c r="D35" s="44" t="s">
        <v>23</v>
      </c>
      <c r="E35" s="14" t="s">
        <v>24</v>
      </c>
      <c r="F35" s="54">
        <f>ROUND((SUM(BE137:BE186)),  2)</f>
        <v>0</v>
      </c>
      <c r="G35" s="17"/>
      <c r="H35" s="17"/>
      <c r="I35" s="55">
        <v>0.21</v>
      </c>
      <c r="J35" s="54">
        <f>ROUND(((SUM(BE137:BE186))*I35),  2)</f>
        <v>0</v>
      </c>
      <c r="K35" s="17"/>
      <c r="L35" s="21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pans="1:31" s="2" customFormat="1" ht="14.4" customHeight="1" x14ac:dyDescent="0.2">
      <c r="A36" s="17"/>
      <c r="B36" s="18"/>
      <c r="C36" s="17"/>
      <c r="D36" s="17"/>
      <c r="E36" s="14" t="s">
        <v>25</v>
      </c>
      <c r="F36" s="54">
        <f>ROUND((SUM(BF137:BF186)),  2)</f>
        <v>0</v>
      </c>
      <c r="G36" s="17"/>
      <c r="H36" s="17"/>
      <c r="I36" s="55">
        <v>0.15</v>
      </c>
      <c r="J36" s="54">
        <f>ROUND(((SUM(BF137:BF186))*I36),  2)</f>
        <v>0</v>
      </c>
      <c r="K36" s="17"/>
      <c r="L36" s="21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pans="1:31" s="2" customFormat="1" ht="14.4" hidden="1" customHeight="1" x14ac:dyDescent="0.2">
      <c r="A37" s="17"/>
      <c r="B37" s="18"/>
      <c r="C37" s="17"/>
      <c r="D37" s="17"/>
      <c r="E37" s="14" t="s">
        <v>26</v>
      </c>
      <c r="F37" s="54">
        <f>ROUND((SUM(BG137:BG186)),  2)</f>
        <v>0</v>
      </c>
      <c r="G37" s="17"/>
      <c r="H37" s="17"/>
      <c r="I37" s="55">
        <v>0.21</v>
      </c>
      <c r="J37" s="54">
        <f>0</f>
        <v>0</v>
      </c>
      <c r="K37" s="17"/>
      <c r="L37" s="21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pans="1:31" s="2" customFormat="1" ht="14.4" hidden="1" customHeight="1" x14ac:dyDescent="0.2">
      <c r="A38" s="17"/>
      <c r="B38" s="18"/>
      <c r="C38" s="17"/>
      <c r="D38" s="17"/>
      <c r="E38" s="14" t="s">
        <v>27</v>
      </c>
      <c r="F38" s="54">
        <f>ROUND((SUM(BH137:BH186)),  2)</f>
        <v>0</v>
      </c>
      <c r="G38" s="17"/>
      <c r="H38" s="17"/>
      <c r="I38" s="55">
        <v>0.15</v>
      </c>
      <c r="J38" s="54">
        <f>0</f>
        <v>0</v>
      </c>
      <c r="K38" s="17"/>
      <c r="L38" s="21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31" s="2" customFormat="1" ht="14.4" hidden="1" customHeight="1" x14ac:dyDescent="0.2">
      <c r="A39" s="17"/>
      <c r="B39" s="18"/>
      <c r="C39" s="17"/>
      <c r="D39" s="17"/>
      <c r="E39" s="14" t="s">
        <v>28</v>
      </c>
      <c r="F39" s="54">
        <f>ROUND((SUM(BI137:BI186)),  2)</f>
        <v>0</v>
      </c>
      <c r="G39" s="17"/>
      <c r="H39" s="17"/>
      <c r="I39" s="55">
        <v>0</v>
      </c>
      <c r="J39" s="54">
        <f>0</f>
        <v>0</v>
      </c>
      <c r="K39" s="17"/>
      <c r="L39" s="21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pans="1:31" s="2" customFormat="1" ht="6.9" customHeight="1" x14ac:dyDescent="0.2">
      <c r="A40" s="17"/>
      <c r="B40" s="18"/>
      <c r="C40" s="17"/>
      <c r="D40" s="17"/>
      <c r="E40" s="17"/>
      <c r="F40" s="17"/>
      <c r="G40" s="17"/>
      <c r="H40" s="17"/>
      <c r="I40" s="45"/>
      <c r="J40" s="17"/>
      <c r="K40" s="17"/>
      <c r="L40" s="21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spans="1:31" s="2" customFormat="1" ht="25.35" customHeight="1" x14ac:dyDescent="0.2">
      <c r="A41" s="17"/>
      <c r="B41" s="18"/>
      <c r="C41" s="56"/>
      <c r="D41" s="57" t="s">
        <v>29</v>
      </c>
      <c r="E41" s="33"/>
      <c r="F41" s="33"/>
      <c r="G41" s="58" t="s">
        <v>30</v>
      </c>
      <c r="H41" s="59" t="s">
        <v>31</v>
      </c>
      <c r="I41" s="60"/>
      <c r="J41" s="61">
        <f>SUM(J32:J39)</f>
        <v>0</v>
      </c>
      <c r="K41" s="62"/>
      <c r="L41" s="21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</row>
    <row r="42" spans="1:31" s="2" customFormat="1" ht="14.4" customHeight="1" x14ac:dyDescent="0.2">
      <c r="A42" s="17"/>
      <c r="B42" s="18"/>
      <c r="C42" s="17"/>
      <c r="D42" s="17"/>
      <c r="E42" s="17"/>
      <c r="F42" s="17"/>
      <c r="G42" s="17"/>
      <c r="H42" s="17"/>
      <c r="I42" s="45"/>
      <c r="J42" s="17"/>
      <c r="K42" s="17"/>
      <c r="L42" s="21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</row>
    <row r="43" spans="1:31" s="1" customFormat="1" ht="14.4" customHeight="1" x14ac:dyDescent="0.2">
      <c r="B43" s="11"/>
      <c r="I43" s="41"/>
      <c r="L43" s="11"/>
    </row>
    <row r="44" spans="1:31" s="1" customFormat="1" ht="14.4" customHeight="1" x14ac:dyDescent="0.2">
      <c r="B44" s="11"/>
      <c r="I44" s="41"/>
      <c r="L44" s="11"/>
    </row>
    <row r="45" spans="1:31" s="1" customFormat="1" ht="14.4" customHeight="1" x14ac:dyDescent="0.2">
      <c r="B45" s="11"/>
      <c r="I45" s="41"/>
      <c r="L45" s="11"/>
    </row>
    <row r="46" spans="1:31" s="1" customFormat="1" ht="14.4" customHeight="1" x14ac:dyDescent="0.2">
      <c r="B46" s="11"/>
      <c r="I46" s="41"/>
      <c r="L46" s="11"/>
    </row>
    <row r="47" spans="1:31" s="1" customFormat="1" ht="14.4" customHeight="1" x14ac:dyDescent="0.2">
      <c r="B47" s="11"/>
      <c r="I47" s="41"/>
      <c r="L47" s="11"/>
    </row>
    <row r="48" spans="1:31" s="1" customFormat="1" ht="14.4" customHeight="1" x14ac:dyDescent="0.2">
      <c r="B48" s="11"/>
      <c r="I48" s="41"/>
      <c r="L48" s="11"/>
    </row>
    <row r="49" spans="1:31" s="1" customFormat="1" ht="14.4" customHeight="1" x14ac:dyDescent="0.2">
      <c r="B49" s="11"/>
      <c r="I49" s="41"/>
      <c r="L49" s="11"/>
    </row>
    <row r="50" spans="1:31" s="2" customFormat="1" ht="14.4" customHeight="1" x14ac:dyDescent="0.2">
      <c r="B50" s="21"/>
      <c r="D50" s="22" t="s">
        <v>32</v>
      </c>
      <c r="E50" s="23"/>
      <c r="F50" s="23"/>
      <c r="G50" s="22" t="s">
        <v>33</v>
      </c>
      <c r="H50" s="23"/>
      <c r="I50" s="63"/>
      <c r="J50" s="23"/>
      <c r="K50" s="23"/>
      <c r="L50" s="21"/>
    </row>
    <row r="51" spans="1:31" ht="10.199999999999999" x14ac:dyDescent="0.2">
      <c r="B51" s="11"/>
      <c r="L51" s="11"/>
    </row>
    <row r="52" spans="1:31" ht="10.199999999999999" x14ac:dyDescent="0.2">
      <c r="B52" s="11"/>
      <c r="L52" s="11"/>
    </row>
    <row r="53" spans="1:31" ht="10.199999999999999" x14ac:dyDescent="0.2">
      <c r="B53" s="11"/>
      <c r="L53" s="11"/>
    </row>
    <row r="54" spans="1:31" ht="10.199999999999999" x14ac:dyDescent="0.2">
      <c r="B54" s="11"/>
      <c r="L54" s="11"/>
    </row>
    <row r="55" spans="1:31" ht="10.199999999999999" x14ac:dyDescent="0.2">
      <c r="B55" s="11"/>
      <c r="L55" s="11"/>
    </row>
    <row r="56" spans="1:31" ht="10.199999999999999" x14ac:dyDescent="0.2">
      <c r="B56" s="11"/>
      <c r="L56" s="11"/>
    </row>
    <row r="57" spans="1:31" ht="10.199999999999999" x14ac:dyDescent="0.2">
      <c r="B57" s="11"/>
      <c r="L57" s="11"/>
    </row>
    <row r="58" spans="1:31" ht="10.199999999999999" x14ac:dyDescent="0.2">
      <c r="B58" s="11"/>
      <c r="L58" s="11"/>
    </row>
    <row r="59" spans="1:31" ht="10.199999999999999" x14ac:dyDescent="0.2">
      <c r="B59" s="11"/>
      <c r="L59" s="11"/>
    </row>
    <row r="60" spans="1:31" ht="10.199999999999999" x14ac:dyDescent="0.2">
      <c r="B60" s="11"/>
      <c r="L60" s="11"/>
    </row>
    <row r="61" spans="1:31" s="2" customFormat="1" ht="13.2" x14ac:dyDescent="0.2">
      <c r="A61" s="17"/>
      <c r="B61" s="18"/>
      <c r="C61" s="17"/>
      <c r="D61" s="24" t="s">
        <v>34</v>
      </c>
      <c r="E61" s="19"/>
      <c r="F61" s="64" t="s">
        <v>35</v>
      </c>
      <c r="G61" s="24" t="s">
        <v>34</v>
      </c>
      <c r="H61" s="19"/>
      <c r="I61" s="65"/>
      <c r="J61" s="66" t="s">
        <v>35</v>
      </c>
      <c r="K61" s="19"/>
      <c r="L61" s="21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spans="1:31" ht="10.199999999999999" x14ac:dyDescent="0.2">
      <c r="B62" s="11"/>
      <c r="L62" s="11"/>
    </row>
    <row r="63" spans="1:31" ht="10.199999999999999" x14ac:dyDescent="0.2">
      <c r="B63" s="11"/>
      <c r="L63" s="11"/>
    </row>
    <row r="64" spans="1:31" ht="10.199999999999999" x14ac:dyDescent="0.2">
      <c r="B64" s="11"/>
      <c r="L64" s="11"/>
    </row>
    <row r="65" spans="1:31" s="2" customFormat="1" ht="13.2" x14ac:dyDescent="0.2">
      <c r="A65" s="17"/>
      <c r="B65" s="18"/>
      <c r="C65" s="17"/>
      <c r="D65" s="22" t="s">
        <v>36</v>
      </c>
      <c r="E65" s="25"/>
      <c r="F65" s="25"/>
      <c r="G65" s="22" t="s">
        <v>37</v>
      </c>
      <c r="H65" s="25"/>
      <c r="I65" s="67"/>
      <c r="J65" s="25"/>
      <c r="K65" s="25"/>
      <c r="L65" s="21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spans="1:31" ht="10.199999999999999" x14ac:dyDescent="0.2">
      <c r="B66" s="11"/>
      <c r="L66" s="11"/>
    </row>
    <row r="67" spans="1:31" ht="10.199999999999999" x14ac:dyDescent="0.2">
      <c r="B67" s="11"/>
      <c r="L67" s="11"/>
    </row>
    <row r="68" spans="1:31" ht="10.199999999999999" x14ac:dyDescent="0.2">
      <c r="B68" s="11"/>
      <c r="L68" s="11"/>
    </row>
    <row r="69" spans="1:31" ht="10.199999999999999" x14ac:dyDescent="0.2">
      <c r="B69" s="11"/>
      <c r="L69" s="11"/>
    </row>
    <row r="70" spans="1:31" ht="10.199999999999999" x14ac:dyDescent="0.2">
      <c r="B70" s="11"/>
      <c r="L70" s="11"/>
    </row>
    <row r="71" spans="1:31" ht="10.199999999999999" x14ac:dyDescent="0.2">
      <c r="B71" s="11"/>
      <c r="L71" s="11"/>
    </row>
    <row r="72" spans="1:31" ht="10.199999999999999" x14ac:dyDescent="0.2">
      <c r="B72" s="11"/>
      <c r="L72" s="11"/>
    </row>
    <row r="73" spans="1:31" ht="10.199999999999999" x14ac:dyDescent="0.2">
      <c r="B73" s="11"/>
      <c r="L73" s="11"/>
    </row>
    <row r="74" spans="1:31" ht="10.199999999999999" x14ac:dyDescent="0.2">
      <c r="B74" s="11"/>
      <c r="L74" s="11"/>
    </row>
    <row r="75" spans="1:31" ht="10.199999999999999" x14ac:dyDescent="0.2">
      <c r="B75" s="11"/>
      <c r="L75" s="11"/>
    </row>
    <row r="76" spans="1:31" s="2" customFormat="1" ht="13.2" x14ac:dyDescent="0.2">
      <c r="A76" s="17"/>
      <c r="B76" s="18"/>
      <c r="C76" s="17"/>
      <c r="D76" s="24" t="s">
        <v>34</v>
      </c>
      <c r="E76" s="19"/>
      <c r="F76" s="64" t="s">
        <v>35</v>
      </c>
      <c r="G76" s="24" t="s">
        <v>34</v>
      </c>
      <c r="H76" s="19"/>
      <c r="I76" s="65"/>
      <c r="J76" s="66" t="s">
        <v>35</v>
      </c>
      <c r="K76" s="19"/>
      <c r="L76" s="21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pans="1:31" s="2" customFormat="1" ht="14.4" customHeight="1" x14ac:dyDescent="0.2">
      <c r="A77" s="17"/>
      <c r="B77" s="26"/>
      <c r="C77" s="27"/>
      <c r="D77" s="27"/>
      <c r="E77" s="27"/>
      <c r="F77" s="27"/>
      <c r="G77" s="27"/>
      <c r="H77" s="27"/>
      <c r="I77" s="68"/>
      <c r="J77" s="27"/>
      <c r="K77" s="27"/>
      <c r="L77" s="21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pans="1:31" s="2" customFormat="1" ht="6.9" customHeight="1" x14ac:dyDescent="0.2">
      <c r="A81" s="17"/>
      <c r="B81" s="28"/>
      <c r="C81" s="29"/>
      <c r="D81" s="29"/>
      <c r="E81" s="29"/>
      <c r="F81" s="29"/>
      <c r="G81" s="29"/>
      <c r="H81" s="29"/>
      <c r="I81" s="69"/>
      <c r="J81" s="29"/>
      <c r="K81" s="29"/>
      <c r="L81" s="21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pans="1:31" s="2" customFormat="1" ht="24.9" customHeight="1" x14ac:dyDescent="0.2">
      <c r="A82" s="17"/>
      <c r="B82" s="18"/>
      <c r="C82" s="12" t="s">
        <v>54</v>
      </c>
      <c r="D82" s="17"/>
      <c r="E82" s="17"/>
      <c r="F82" s="17"/>
      <c r="G82" s="17"/>
      <c r="H82" s="17"/>
      <c r="I82" s="45"/>
      <c r="J82" s="17"/>
      <c r="K82" s="17"/>
      <c r="L82" s="21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pans="1:31" s="2" customFormat="1" ht="6.9" customHeight="1" x14ac:dyDescent="0.2">
      <c r="A83" s="17"/>
      <c r="B83" s="18"/>
      <c r="C83" s="17"/>
      <c r="D83" s="17"/>
      <c r="E83" s="17"/>
      <c r="F83" s="17"/>
      <c r="G83" s="17"/>
      <c r="H83" s="17"/>
      <c r="I83" s="45"/>
      <c r="J83" s="17"/>
      <c r="K83" s="17"/>
      <c r="L83" s="21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pans="1:31" s="2" customFormat="1" ht="12" customHeight="1" x14ac:dyDescent="0.2">
      <c r="A84" s="17"/>
      <c r="B84" s="18"/>
      <c r="C84" s="14" t="s">
        <v>6</v>
      </c>
      <c r="D84" s="17"/>
      <c r="E84" s="17"/>
      <c r="F84" s="17"/>
      <c r="G84" s="17"/>
      <c r="H84" s="17"/>
      <c r="I84" s="45"/>
      <c r="J84" s="17"/>
      <c r="K84" s="17"/>
      <c r="L84" s="21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pans="1:31" s="2" customFormat="1" ht="24" customHeight="1" x14ac:dyDescent="0.2">
      <c r="A85" s="17"/>
      <c r="B85" s="18"/>
      <c r="C85" s="17"/>
      <c r="D85" s="17"/>
      <c r="E85" s="132" t="e">
        <f>E7</f>
        <v>#REF!</v>
      </c>
      <c r="F85" s="133"/>
      <c r="G85" s="133"/>
      <c r="H85" s="133"/>
      <c r="I85" s="45"/>
      <c r="J85" s="17"/>
      <c r="K85" s="17"/>
      <c r="L85" s="21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pans="1:31" s="1" customFormat="1" ht="12" customHeight="1" x14ac:dyDescent="0.2">
      <c r="B86" s="11"/>
      <c r="C86" s="14" t="s">
        <v>49</v>
      </c>
      <c r="I86" s="41"/>
      <c r="L86" s="11"/>
    </row>
    <row r="87" spans="1:31" s="2" customFormat="1" ht="14.4" customHeight="1" x14ac:dyDescent="0.2">
      <c r="A87" s="17"/>
      <c r="B87" s="18"/>
      <c r="C87" s="17"/>
      <c r="D87" s="17"/>
      <c r="E87" s="132" t="s">
        <v>291</v>
      </c>
      <c r="F87" s="135"/>
      <c r="G87" s="135"/>
      <c r="H87" s="135"/>
      <c r="I87" s="45"/>
      <c r="J87" s="17"/>
      <c r="K87" s="17"/>
      <c r="L87" s="21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pans="1:31" s="2" customFormat="1" ht="12" customHeight="1" x14ac:dyDescent="0.2">
      <c r="A88" s="17"/>
      <c r="B88" s="18"/>
      <c r="C88" s="14" t="s">
        <v>51</v>
      </c>
      <c r="D88" s="17"/>
      <c r="E88" s="17"/>
      <c r="F88" s="17"/>
      <c r="G88" s="17"/>
      <c r="H88" s="17"/>
      <c r="I88" s="45"/>
      <c r="J88" s="17"/>
      <c r="K88" s="17"/>
      <c r="L88" s="21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pans="1:31" s="2" customFormat="1" ht="14.4" customHeight="1" x14ac:dyDescent="0.2">
      <c r="A89" s="17"/>
      <c r="B89" s="18"/>
      <c r="C89" s="17"/>
      <c r="D89" s="17"/>
      <c r="E89" s="129" t="str">
        <f>E11</f>
        <v>02.1 - Mobiliář</v>
      </c>
      <c r="F89" s="135"/>
      <c r="G89" s="135"/>
      <c r="H89" s="135"/>
      <c r="I89" s="45"/>
      <c r="J89" s="17"/>
      <c r="K89" s="17"/>
      <c r="L89" s="21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pans="1:31" s="2" customFormat="1" ht="6.9" customHeight="1" x14ac:dyDescent="0.2">
      <c r="A90" s="17"/>
      <c r="B90" s="18"/>
      <c r="C90" s="17"/>
      <c r="D90" s="17"/>
      <c r="E90" s="17"/>
      <c r="F90" s="17"/>
      <c r="G90" s="17"/>
      <c r="H90" s="17"/>
      <c r="I90" s="45"/>
      <c r="J90" s="17"/>
      <c r="K90" s="17"/>
      <c r="L90" s="21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pans="1:31" s="2" customFormat="1" ht="12" customHeight="1" x14ac:dyDescent="0.2">
      <c r="A91" s="17"/>
      <c r="B91" s="18"/>
      <c r="C91" s="14" t="s">
        <v>9</v>
      </c>
      <c r="D91" s="17"/>
      <c r="E91" s="17"/>
      <c r="F91" s="13" t="str">
        <f>F14</f>
        <v xml:space="preserve"> </v>
      </c>
      <c r="G91" s="17"/>
      <c r="H91" s="17"/>
      <c r="I91" s="46" t="s">
        <v>11</v>
      </c>
      <c r="J91" s="30" t="e">
        <f>IF(J14="","",J14)</f>
        <v>#REF!</v>
      </c>
      <c r="K91" s="17"/>
      <c r="L91" s="21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pans="1:31" s="2" customFormat="1" ht="6.9" customHeight="1" x14ac:dyDescent="0.2">
      <c r="A92" s="17"/>
      <c r="B92" s="18"/>
      <c r="C92" s="17"/>
      <c r="D92" s="17"/>
      <c r="E92" s="17"/>
      <c r="F92" s="17"/>
      <c r="G92" s="17"/>
      <c r="H92" s="17"/>
      <c r="I92" s="45"/>
      <c r="J92" s="17"/>
      <c r="K92" s="17"/>
      <c r="L92" s="21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pans="1:31" s="2" customFormat="1" ht="15.6" customHeight="1" x14ac:dyDescent="0.2">
      <c r="A93" s="17"/>
      <c r="B93" s="18"/>
      <c r="C93" s="14" t="s">
        <v>12</v>
      </c>
      <c r="D93" s="17"/>
      <c r="E93" s="17"/>
      <c r="F93" s="13" t="e">
        <f>E17</f>
        <v>#REF!</v>
      </c>
      <c r="G93" s="17"/>
      <c r="H93" s="17"/>
      <c r="I93" s="46" t="s">
        <v>16</v>
      </c>
      <c r="J93" s="16" t="e">
        <f>E23</f>
        <v>#REF!</v>
      </c>
      <c r="K93" s="17"/>
      <c r="L93" s="21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pans="1:31" s="2" customFormat="1" ht="15.6" customHeight="1" x14ac:dyDescent="0.2">
      <c r="A94" s="17"/>
      <c r="B94" s="18"/>
      <c r="C94" s="14" t="s">
        <v>15</v>
      </c>
      <c r="D94" s="17"/>
      <c r="E94" s="17"/>
      <c r="F94" s="13" t="e">
        <f>IF(E20="","",E20)</f>
        <v>#REF!</v>
      </c>
      <c r="G94" s="17"/>
      <c r="H94" s="17"/>
      <c r="I94" s="46" t="s">
        <v>17</v>
      </c>
      <c r="J94" s="16" t="e">
        <f>E26</f>
        <v>#REF!</v>
      </c>
      <c r="K94" s="17"/>
      <c r="L94" s="21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pans="1:31" s="2" customFormat="1" ht="10.35" customHeight="1" x14ac:dyDescent="0.2">
      <c r="A95" s="17"/>
      <c r="B95" s="18"/>
      <c r="C95" s="17"/>
      <c r="D95" s="17"/>
      <c r="E95" s="17"/>
      <c r="F95" s="17"/>
      <c r="G95" s="17"/>
      <c r="H95" s="17"/>
      <c r="I95" s="45"/>
      <c r="J95" s="17"/>
      <c r="K95" s="17"/>
      <c r="L95" s="21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pans="1:31" s="2" customFormat="1" ht="29.25" customHeight="1" x14ac:dyDescent="0.2">
      <c r="A96" s="17"/>
      <c r="B96" s="18"/>
      <c r="C96" s="70" t="s">
        <v>55</v>
      </c>
      <c r="D96" s="56"/>
      <c r="E96" s="56"/>
      <c r="F96" s="56"/>
      <c r="G96" s="56"/>
      <c r="H96" s="56"/>
      <c r="I96" s="71"/>
      <c r="J96" s="72" t="s">
        <v>56</v>
      </c>
      <c r="K96" s="56"/>
      <c r="L96" s="21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</row>
    <row r="97" spans="1:47" s="2" customFormat="1" ht="10.35" customHeight="1" x14ac:dyDescent="0.2">
      <c r="A97" s="17"/>
      <c r="B97" s="18"/>
      <c r="C97" s="17"/>
      <c r="D97" s="17"/>
      <c r="E97" s="17"/>
      <c r="F97" s="17"/>
      <c r="G97" s="17"/>
      <c r="H97" s="17"/>
      <c r="I97" s="45"/>
      <c r="J97" s="17"/>
      <c r="K97" s="17"/>
      <c r="L97" s="21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</row>
    <row r="98" spans="1:47" s="2" customFormat="1" ht="22.8" customHeight="1" x14ac:dyDescent="0.2">
      <c r="A98" s="17"/>
      <c r="B98" s="18"/>
      <c r="C98" s="73" t="s">
        <v>57</v>
      </c>
      <c r="D98" s="17"/>
      <c r="E98" s="17"/>
      <c r="F98" s="17"/>
      <c r="G98" s="17"/>
      <c r="H98" s="17"/>
      <c r="I98" s="45"/>
      <c r="J98" s="40">
        <f>J137</f>
        <v>0</v>
      </c>
      <c r="K98" s="17"/>
      <c r="L98" s="21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U98" s="8" t="s">
        <v>58</v>
      </c>
    </row>
    <row r="99" spans="1:47" s="4" customFormat="1" ht="24.9" customHeight="1" x14ac:dyDescent="0.2">
      <c r="B99" s="74"/>
      <c r="D99" s="75" t="s">
        <v>157</v>
      </c>
      <c r="E99" s="76"/>
      <c r="F99" s="76"/>
      <c r="G99" s="76"/>
      <c r="H99" s="76"/>
      <c r="I99" s="77"/>
      <c r="J99" s="78">
        <f>J138</f>
        <v>0</v>
      </c>
      <c r="L99" s="74"/>
    </row>
    <row r="100" spans="1:47" s="5" customFormat="1" ht="19.95" customHeight="1" x14ac:dyDescent="0.2">
      <c r="B100" s="79"/>
      <c r="D100" s="80" t="s">
        <v>293</v>
      </c>
      <c r="E100" s="81"/>
      <c r="F100" s="81"/>
      <c r="G100" s="81"/>
      <c r="H100" s="81"/>
      <c r="I100" s="82"/>
      <c r="J100" s="83">
        <f>J139</f>
        <v>0</v>
      </c>
      <c r="L100" s="79"/>
    </row>
    <row r="101" spans="1:47" s="4" customFormat="1" ht="24.9" customHeight="1" x14ac:dyDescent="0.2">
      <c r="B101" s="74"/>
      <c r="D101" s="75" t="s">
        <v>294</v>
      </c>
      <c r="E101" s="76"/>
      <c r="F101" s="76"/>
      <c r="G101" s="76"/>
      <c r="H101" s="76"/>
      <c r="I101" s="77"/>
      <c r="J101" s="78">
        <f>J142</f>
        <v>0</v>
      </c>
      <c r="L101" s="74"/>
    </row>
    <row r="102" spans="1:47" s="5" customFormat="1" ht="19.95" customHeight="1" x14ac:dyDescent="0.2">
      <c r="B102" s="79"/>
      <c r="D102" s="80" t="s">
        <v>295</v>
      </c>
      <c r="E102" s="81"/>
      <c r="F102" s="81"/>
      <c r="G102" s="81"/>
      <c r="H102" s="81"/>
      <c r="I102" s="82"/>
      <c r="J102" s="83">
        <f>J143</f>
        <v>0</v>
      </c>
      <c r="L102" s="79"/>
    </row>
    <row r="103" spans="1:47" s="4" customFormat="1" ht="24.9" customHeight="1" x14ac:dyDescent="0.2">
      <c r="B103" s="74"/>
      <c r="D103" s="75" t="s">
        <v>159</v>
      </c>
      <c r="E103" s="76"/>
      <c r="F103" s="76"/>
      <c r="G103" s="76"/>
      <c r="H103" s="76"/>
      <c r="I103" s="77"/>
      <c r="J103" s="78">
        <f>J145</f>
        <v>0</v>
      </c>
      <c r="L103" s="74"/>
    </row>
    <row r="104" spans="1:47" s="5" customFormat="1" ht="19.95" customHeight="1" x14ac:dyDescent="0.2">
      <c r="B104" s="79"/>
      <c r="D104" s="80" t="s">
        <v>296</v>
      </c>
      <c r="E104" s="81"/>
      <c r="F104" s="81"/>
      <c r="G104" s="81"/>
      <c r="H104" s="81"/>
      <c r="I104" s="82"/>
      <c r="J104" s="83">
        <f>J146</f>
        <v>0</v>
      </c>
      <c r="L104" s="79"/>
    </row>
    <row r="105" spans="1:47" s="4" customFormat="1" ht="24.9" customHeight="1" x14ac:dyDescent="0.2">
      <c r="B105" s="74"/>
      <c r="D105" s="75" t="s">
        <v>163</v>
      </c>
      <c r="E105" s="76"/>
      <c r="F105" s="76"/>
      <c r="G105" s="76"/>
      <c r="H105" s="76"/>
      <c r="I105" s="77"/>
      <c r="J105" s="78">
        <f>J150</f>
        <v>0</v>
      </c>
      <c r="L105" s="74"/>
    </row>
    <row r="106" spans="1:47" s="5" customFormat="1" ht="19.95" customHeight="1" x14ac:dyDescent="0.2">
      <c r="B106" s="79"/>
      <c r="D106" s="80" t="s">
        <v>297</v>
      </c>
      <c r="E106" s="81"/>
      <c r="F106" s="81"/>
      <c r="G106" s="81"/>
      <c r="H106" s="81"/>
      <c r="I106" s="82"/>
      <c r="J106" s="83">
        <f>J151</f>
        <v>0</v>
      </c>
      <c r="L106" s="79"/>
    </row>
    <row r="107" spans="1:47" s="5" customFormat="1" ht="19.95" customHeight="1" x14ac:dyDescent="0.2">
      <c r="B107" s="79"/>
      <c r="D107" s="80" t="s">
        <v>298</v>
      </c>
      <c r="E107" s="81"/>
      <c r="F107" s="81"/>
      <c r="G107" s="81"/>
      <c r="H107" s="81"/>
      <c r="I107" s="82"/>
      <c r="J107" s="83">
        <f>J155</f>
        <v>0</v>
      </c>
      <c r="L107" s="79"/>
    </row>
    <row r="108" spans="1:47" s="5" customFormat="1" ht="19.95" customHeight="1" x14ac:dyDescent="0.2">
      <c r="B108" s="79"/>
      <c r="D108" s="80" t="s">
        <v>299</v>
      </c>
      <c r="E108" s="81"/>
      <c r="F108" s="81"/>
      <c r="G108" s="81"/>
      <c r="H108" s="81"/>
      <c r="I108" s="82"/>
      <c r="J108" s="83">
        <f>J161</f>
        <v>0</v>
      </c>
      <c r="L108" s="79"/>
    </row>
    <row r="109" spans="1:47" s="5" customFormat="1" ht="19.95" customHeight="1" x14ac:dyDescent="0.2">
      <c r="B109" s="79"/>
      <c r="D109" s="80" t="s">
        <v>300</v>
      </c>
      <c r="E109" s="81"/>
      <c r="F109" s="81"/>
      <c r="G109" s="81"/>
      <c r="H109" s="81"/>
      <c r="I109" s="82"/>
      <c r="J109" s="83">
        <f>J165</f>
        <v>0</v>
      </c>
      <c r="L109" s="79"/>
    </row>
    <row r="110" spans="1:47" s="5" customFormat="1" ht="19.95" customHeight="1" x14ac:dyDescent="0.2">
      <c r="B110" s="79"/>
      <c r="D110" s="80" t="s">
        <v>301</v>
      </c>
      <c r="E110" s="81"/>
      <c r="F110" s="81"/>
      <c r="G110" s="81"/>
      <c r="H110" s="81"/>
      <c r="I110" s="82"/>
      <c r="J110" s="83">
        <f>J168</f>
        <v>0</v>
      </c>
      <c r="L110" s="79"/>
    </row>
    <row r="111" spans="1:47" s="5" customFormat="1" ht="19.95" customHeight="1" x14ac:dyDescent="0.2">
      <c r="B111" s="79"/>
      <c r="D111" s="80" t="s">
        <v>302</v>
      </c>
      <c r="E111" s="81"/>
      <c r="F111" s="81"/>
      <c r="G111" s="81"/>
      <c r="H111" s="81"/>
      <c r="I111" s="82"/>
      <c r="J111" s="83">
        <f>J171</f>
        <v>0</v>
      </c>
      <c r="L111" s="79"/>
    </row>
    <row r="112" spans="1:47" s="5" customFormat="1" ht="19.95" customHeight="1" x14ac:dyDescent="0.2">
      <c r="B112" s="79"/>
      <c r="D112" s="80" t="s">
        <v>303</v>
      </c>
      <c r="E112" s="81"/>
      <c r="F112" s="81"/>
      <c r="G112" s="81"/>
      <c r="H112" s="81"/>
      <c r="I112" s="82"/>
      <c r="J112" s="83">
        <f>J174</f>
        <v>0</v>
      </c>
      <c r="L112" s="79"/>
    </row>
    <row r="113" spans="1:31" s="5" customFormat="1" ht="19.95" customHeight="1" x14ac:dyDescent="0.2">
      <c r="B113" s="79"/>
      <c r="D113" s="80" t="s">
        <v>304</v>
      </c>
      <c r="E113" s="81"/>
      <c r="F113" s="81"/>
      <c r="G113" s="81"/>
      <c r="H113" s="81"/>
      <c r="I113" s="82"/>
      <c r="J113" s="83">
        <f>J177</f>
        <v>0</v>
      </c>
      <c r="L113" s="79"/>
    </row>
    <row r="114" spans="1:31" s="4" customFormat="1" ht="24.9" customHeight="1" x14ac:dyDescent="0.2">
      <c r="B114" s="74"/>
      <c r="D114" s="75" t="s">
        <v>165</v>
      </c>
      <c r="E114" s="76"/>
      <c r="F114" s="76"/>
      <c r="G114" s="76"/>
      <c r="H114" s="76"/>
      <c r="I114" s="77"/>
      <c r="J114" s="78">
        <f>J181</f>
        <v>0</v>
      </c>
      <c r="L114" s="74"/>
    </row>
    <row r="115" spans="1:31" s="5" customFormat="1" ht="19.95" customHeight="1" x14ac:dyDescent="0.2">
      <c r="B115" s="79"/>
      <c r="D115" s="80" t="s">
        <v>166</v>
      </c>
      <c r="E115" s="81"/>
      <c r="F115" s="81"/>
      <c r="G115" s="81"/>
      <c r="H115" s="81"/>
      <c r="I115" s="82"/>
      <c r="J115" s="83">
        <f>J182</f>
        <v>0</v>
      </c>
      <c r="L115" s="79"/>
    </row>
    <row r="116" spans="1:31" s="2" customFormat="1" ht="21.75" customHeight="1" x14ac:dyDescent="0.2">
      <c r="A116" s="17"/>
      <c r="B116" s="18"/>
      <c r="C116" s="17"/>
      <c r="D116" s="17"/>
      <c r="E116" s="17"/>
      <c r="F116" s="17"/>
      <c r="G116" s="17"/>
      <c r="H116" s="17"/>
      <c r="I116" s="45"/>
      <c r="J116" s="17"/>
      <c r="K116" s="17"/>
      <c r="L116" s="21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spans="1:31" s="2" customFormat="1" ht="6.9" customHeight="1" x14ac:dyDescent="0.2">
      <c r="A117" s="17"/>
      <c r="B117" s="26"/>
      <c r="C117" s="27"/>
      <c r="D117" s="27"/>
      <c r="E117" s="27"/>
      <c r="F117" s="27"/>
      <c r="G117" s="27"/>
      <c r="H117" s="27"/>
      <c r="I117" s="68"/>
      <c r="J117" s="27"/>
      <c r="K117" s="27"/>
      <c r="L117" s="21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21" spans="1:31" s="2" customFormat="1" ht="6.9" customHeight="1" x14ac:dyDescent="0.2">
      <c r="A121" s="17"/>
      <c r="B121" s="28"/>
      <c r="C121" s="29"/>
      <c r="D121" s="29"/>
      <c r="E121" s="29"/>
      <c r="F121" s="29"/>
      <c r="G121" s="29"/>
      <c r="H121" s="29"/>
      <c r="I121" s="69"/>
      <c r="J121" s="29"/>
      <c r="K121" s="29"/>
      <c r="L121" s="21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</row>
    <row r="122" spans="1:31" s="2" customFormat="1" ht="24.9" customHeight="1" x14ac:dyDescent="0.2">
      <c r="A122" s="17"/>
      <c r="B122" s="18"/>
      <c r="C122" s="12" t="s">
        <v>59</v>
      </c>
      <c r="D122" s="17"/>
      <c r="E122" s="17"/>
      <c r="F122" s="17"/>
      <c r="G122" s="17"/>
      <c r="H122" s="17"/>
      <c r="I122" s="45"/>
      <c r="J122" s="17"/>
      <c r="K122" s="17"/>
      <c r="L122" s="21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</row>
    <row r="123" spans="1:31" s="2" customFormat="1" ht="6.9" customHeight="1" x14ac:dyDescent="0.2">
      <c r="A123" s="17"/>
      <c r="B123" s="18"/>
      <c r="C123" s="17"/>
      <c r="D123" s="17"/>
      <c r="E123" s="17"/>
      <c r="F123" s="17"/>
      <c r="G123" s="17"/>
      <c r="H123" s="17"/>
      <c r="I123" s="45"/>
      <c r="J123" s="17"/>
      <c r="K123" s="17"/>
      <c r="L123" s="21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</row>
    <row r="124" spans="1:31" s="2" customFormat="1" ht="12" customHeight="1" x14ac:dyDescent="0.2">
      <c r="A124" s="17"/>
      <c r="B124" s="18"/>
      <c r="C124" s="14" t="s">
        <v>6</v>
      </c>
      <c r="D124" s="17"/>
      <c r="E124" s="17"/>
      <c r="F124" s="17"/>
      <c r="G124" s="17"/>
      <c r="H124" s="17"/>
      <c r="I124" s="45"/>
      <c r="J124" s="17"/>
      <c r="K124" s="17"/>
      <c r="L124" s="21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</row>
    <row r="125" spans="1:31" s="2" customFormat="1" ht="24" customHeight="1" x14ac:dyDescent="0.2">
      <c r="A125" s="17"/>
      <c r="B125" s="18"/>
      <c r="C125" s="17"/>
      <c r="D125" s="17"/>
      <c r="E125" s="132" t="e">
        <f>E7</f>
        <v>#REF!</v>
      </c>
      <c r="F125" s="133"/>
      <c r="G125" s="133"/>
      <c r="H125" s="133"/>
      <c r="I125" s="45"/>
      <c r="J125" s="17"/>
      <c r="K125" s="17"/>
      <c r="L125" s="21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</row>
    <row r="126" spans="1:31" s="1" customFormat="1" ht="12" customHeight="1" x14ac:dyDescent="0.2">
      <c r="B126" s="11"/>
      <c r="C126" s="14" t="s">
        <v>49</v>
      </c>
      <c r="I126" s="41"/>
      <c r="L126" s="11"/>
    </row>
    <row r="127" spans="1:31" s="2" customFormat="1" ht="14.4" customHeight="1" x14ac:dyDescent="0.2">
      <c r="A127" s="17"/>
      <c r="B127" s="18"/>
      <c r="C127" s="17"/>
      <c r="D127" s="17"/>
      <c r="E127" s="132" t="s">
        <v>291</v>
      </c>
      <c r="F127" s="135"/>
      <c r="G127" s="135"/>
      <c r="H127" s="135"/>
      <c r="I127" s="45"/>
      <c r="J127" s="17"/>
      <c r="K127" s="17"/>
      <c r="L127" s="21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</row>
    <row r="128" spans="1:31" s="2" customFormat="1" ht="12" customHeight="1" x14ac:dyDescent="0.2">
      <c r="A128" s="17"/>
      <c r="B128" s="18"/>
      <c r="C128" s="14" t="s">
        <v>51</v>
      </c>
      <c r="D128" s="17"/>
      <c r="E128" s="17"/>
      <c r="F128" s="17"/>
      <c r="G128" s="17"/>
      <c r="H128" s="17"/>
      <c r="I128" s="45"/>
      <c r="J128" s="17"/>
      <c r="K128" s="17"/>
      <c r="L128" s="21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</row>
    <row r="129" spans="1:65" s="2" customFormat="1" ht="14.4" customHeight="1" x14ac:dyDescent="0.2">
      <c r="A129" s="17"/>
      <c r="B129" s="18"/>
      <c r="C129" s="17"/>
      <c r="D129" s="17"/>
      <c r="E129" s="129" t="str">
        <f>E11</f>
        <v>02.1 - Mobiliář</v>
      </c>
      <c r="F129" s="135"/>
      <c r="G129" s="135"/>
      <c r="H129" s="135"/>
      <c r="I129" s="45"/>
      <c r="J129" s="17"/>
      <c r="K129" s="17"/>
      <c r="L129" s="21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</row>
    <row r="130" spans="1:65" s="2" customFormat="1" ht="6.9" customHeight="1" x14ac:dyDescent="0.2">
      <c r="A130" s="17"/>
      <c r="B130" s="18"/>
      <c r="C130" s="17"/>
      <c r="D130" s="17"/>
      <c r="E130" s="17"/>
      <c r="F130" s="17"/>
      <c r="G130" s="17"/>
      <c r="H130" s="17"/>
      <c r="I130" s="45"/>
      <c r="J130" s="17"/>
      <c r="K130" s="17"/>
      <c r="L130" s="21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</row>
    <row r="131" spans="1:65" s="2" customFormat="1" ht="12" customHeight="1" x14ac:dyDescent="0.2">
      <c r="A131" s="17"/>
      <c r="B131" s="18"/>
      <c r="C131" s="14" t="s">
        <v>9</v>
      </c>
      <c r="D131" s="17"/>
      <c r="E131" s="17"/>
      <c r="F131" s="13" t="str">
        <f>F14</f>
        <v xml:space="preserve"> </v>
      </c>
      <c r="G131" s="17"/>
      <c r="H131" s="17"/>
      <c r="I131" s="46" t="s">
        <v>11</v>
      </c>
      <c r="J131" s="30" t="e">
        <f>IF(J14="","",J14)</f>
        <v>#REF!</v>
      </c>
      <c r="K131" s="17"/>
      <c r="L131" s="21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</row>
    <row r="132" spans="1:65" s="2" customFormat="1" ht="6.9" customHeight="1" x14ac:dyDescent="0.2">
      <c r="A132" s="17"/>
      <c r="B132" s="18"/>
      <c r="C132" s="17"/>
      <c r="D132" s="17"/>
      <c r="E132" s="17"/>
      <c r="F132" s="17"/>
      <c r="G132" s="17"/>
      <c r="H132" s="17"/>
      <c r="I132" s="45"/>
      <c r="J132" s="17"/>
      <c r="K132" s="17"/>
      <c r="L132" s="21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</row>
    <row r="133" spans="1:65" s="2" customFormat="1" ht="15.6" customHeight="1" x14ac:dyDescent="0.2">
      <c r="A133" s="17"/>
      <c r="B133" s="18"/>
      <c r="C133" s="14" t="s">
        <v>12</v>
      </c>
      <c r="D133" s="17"/>
      <c r="E133" s="17"/>
      <c r="F133" s="13" t="e">
        <f>E17</f>
        <v>#REF!</v>
      </c>
      <c r="G133" s="17"/>
      <c r="H133" s="17"/>
      <c r="I133" s="46" t="s">
        <v>16</v>
      </c>
      <c r="J133" s="16" t="e">
        <f>E23</f>
        <v>#REF!</v>
      </c>
      <c r="K133" s="17"/>
      <c r="L133" s="21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</row>
    <row r="134" spans="1:65" s="2" customFormat="1" ht="15.6" customHeight="1" x14ac:dyDescent="0.2">
      <c r="A134" s="17"/>
      <c r="B134" s="18"/>
      <c r="C134" s="14" t="s">
        <v>15</v>
      </c>
      <c r="D134" s="17"/>
      <c r="E134" s="17"/>
      <c r="F134" s="13" t="e">
        <f>IF(E20="","",E20)</f>
        <v>#REF!</v>
      </c>
      <c r="G134" s="17"/>
      <c r="H134" s="17"/>
      <c r="I134" s="46" t="s">
        <v>17</v>
      </c>
      <c r="J134" s="16" t="e">
        <f>E26</f>
        <v>#REF!</v>
      </c>
      <c r="K134" s="17"/>
      <c r="L134" s="21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</row>
    <row r="135" spans="1:65" s="2" customFormat="1" ht="10.35" customHeight="1" x14ac:dyDescent="0.2">
      <c r="A135" s="17"/>
      <c r="B135" s="18"/>
      <c r="C135" s="17"/>
      <c r="D135" s="17"/>
      <c r="E135" s="17"/>
      <c r="F135" s="17"/>
      <c r="G135" s="17"/>
      <c r="H135" s="17"/>
      <c r="I135" s="45"/>
      <c r="J135" s="17"/>
      <c r="K135" s="17"/>
      <c r="L135" s="21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</row>
    <row r="136" spans="1:65" s="6" customFormat="1" ht="29.25" customHeight="1" x14ac:dyDescent="0.2">
      <c r="A136" s="84"/>
      <c r="B136" s="85"/>
      <c r="C136" s="86" t="s">
        <v>60</v>
      </c>
      <c r="D136" s="87" t="s">
        <v>40</v>
      </c>
      <c r="E136" s="87" t="s">
        <v>38</v>
      </c>
      <c r="F136" s="87" t="s">
        <v>39</v>
      </c>
      <c r="G136" s="87" t="s">
        <v>61</v>
      </c>
      <c r="H136" s="87" t="s">
        <v>62</v>
      </c>
      <c r="I136" s="88" t="s">
        <v>63</v>
      </c>
      <c r="J136" s="87" t="s">
        <v>56</v>
      </c>
      <c r="K136" s="89" t="s">
        <v>64</v>
      </c>
      <c r="L136" s="90"/>
      <c r="M136" s="34" t="s">
        <v>0</v>
      </c>
      <c r="N136" s="35" t="s">
        <v>23</v>
      </c>
      <c r="O136" s="35" t="s">
        <v>65</v>
      </c>
      <c r="P136" s="35" t="s">
        <v>66</v>
      </c>
      <c r="Q136" s="35" t="s">
        <v>67</v>
      </c>
      <c r="R136" s="35" t="s">
        <v>68</v>
      </c>
      <c r="S136" s="35" t="s">
        <v>69</v>
      </c>
      <c r="T136" s="36" t="s">
        <v>70</v>
      </c>
      <c r="U136" s="84"/>
      <c r="V136" s="84"/>
      <c r="W136" s="84"/>
      <c r="X136" s="84"/>
      <c r="Y136" s="84"/>
      <c r="Z136" s="84"/>
      <c r="AA136" s="84"/>
      <c r="AB136" s="84"/>
      <c r="AC136" s="84"/>
      <c r="AD136" s="84"/>
      <c r="AE136" s="84"/>
    </row>
    <row r="137" spans="1:65" s="2" customFormat="1" ht="22.8" customHeight="1" x14ac:dyDescent="0.3">
      <c r="A137" s="17"/>
      <c r="B137" s="18"/>
      <c r="C137" s="39" t="s">
        <v>71</v>
      </c>
      <c r="D137" s="17"/>
      <c r="E137" s="17"/>
      <c r="F137" s="17"/>
      <c r="G137" s="17"/>
      <c r="H137" s="17"/>
      <c r="I137" s="45"/>
      <c r="J137" s="91">
        <f>BK137</f>
        <v>0</v>
      </c>
      <c r="K137" s="17"/>
      <c r="L137" s="18"/>
      <c r="M137" s="37"/>
      <c r="N137" s="31"/>
      <c r="O137" s="38"/>
      <c r="P137" s="92">
        <f>P138+P142+P145+P150+P181</f>
        <v>0</v>
      </c>
      <c r="Q137" s="38"/>
      <c r="R137" s="92">
        <f>R138+R142+R145+R150+R181</f>
        <v>0</v>
      </c>
      <c r="S137" s="38"/>
      <c r="T137" s="93">
        <f>T138+T142+T145+T150+T181</f>
        <v>0</v>
      </c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T137" s="8" t="s">
        <v>41</v>
      </c>
      <c r="AU137" s="8" t="s">
        <v>58</v>
      </c>
      <c r="BK137" s="94">
        <f>BK138+BK142+BK145+BK150+BK181</f>
        <v>0</v>
      </c>
    </row>
    <row r="138" spans="1:65" s="7" customFormat="1" ht="25.95" customHeight="1" x14ac:dyDescent="0.25">
      <c r="B138" s="95"/>
      <c r="D138" s="96" t="s">
        <v>41</v>
      </c>
      <c r="E138" s="97" t="s">
        <v>167</v>
      </c>
      <c r="F138" s="97" t="s">
        <v>168</v>
      </c>
      <c r="I138" s="98"/>
      <c r="J138" s="99">
        <f>BK138</f>
        <v>0</v>
      </c>
      <c r="L138" s="95"/>
      <c r="M138" s="100"/>
      <c r="N138" s="101"/>
      <c r="O138" s="101"/>
      <c r="P138" s="102">
        <f>P139</f>
        <v>0</v>
      </c>
      <c r="Q138" s="101"/>
      <c r="R138" s="102">
        <f>R139</f>
        <v>0</v>
      </c>
      <c r="S138" s="101"/>
      <c r="T138" s="103">
        <f>T139</f>
        <v>0</v>
      </c>
      <c r="AR138" s="96" t="s">
        <v>43</v>
      </c>
      <c r="AT138" s="104" t="s">
        <v>41</v>
      </c>
      <c r="AU138" s="104" t="s">
        <v>42</v>
      </c>
      <c r="AY138" s="96" t="s">
        <v>72</v>
      </c>
      <c r="BK138" s="105">
        <f>BK139</f>
        <v>0</v>
      </c>
    </row>
    <row r="139" spans="1:65" s="7" customFormat="1" ht="22.8" customHeight="1" x14ac:dyDescent="0.25">
      <c r="B139" s="95"/>
      <c r="D139" s="96" t="s">
        <v>41</v>
      </c>
      <c r="E139" s="106" t="s">
        <v>305</v>
      </c>
      <c r="F139" s="106" t="s">
        <v>306</v>
      </c>
      <c r="I139" s="98"/>
      <c r="J139" s="107">
        <f>BK139</f>
        <v>0</v>
      </c>
      <c r="L139" s="95"/>
      <c r="M139" s="100"/>
      <c r="N139" s="101"/>
      <c r="O139" s="101"/>
      <c r="P139" s="102">
        <f>SUM(P140:P141)</f>
        <v>0</v>
      </c>
      <c r="Q139" s="101"/>
      <c r="R139" s="102">
        <f>SUM(R140:R141)</f>
        <v>0</v>
      </c>
      <c r="S139" s="101"/>
      <c r="T139" s="103">
        <f>SUM(T140:T141)</f>
        <v>0</v>
      </c>
      <c r="AR139" s="96" t="s">
        <v>43</v>
      </c>
      <c r="AT139" s="104" t="s">
        <v>41</v>
      </c>
      <c r="AU139" s="104" t="s">
        <v>43</v>
      </c>
      <c r="AY139" s="96" t="s">
        <v>72</v>
      </c>
      <c r="BK139" s="105">
        <f>SUM(BK140:BK141)</f>
        <v>0</v>
      </c>
    </row>
    <row r="140" spans="1:65" s="2" customFormat="1" ht="21.6" customHeight="1" x14ac:dyDescent="0.2">
      <c r="A140" s="17"/>
      <c r="B140" s="108"/>
      <c r="C140" s="109" t="s">
        <v>43</v>
      </c>
      <c r="D140" s="109" t="s">
        <v>73</v>
      </c>
      <c r="E140" s="110" t="s">
        <v>307</v>
      </c>
      <c r="F140" s="111" t="s">
        <v>308</v>
      </c>
      <c r="G140" s="112" t="s">
        <v>75</v>
      </c>
      <c r="H140" s="113">
        <v>1</v>
      </c>
      <c r="I140" s="114"/>
      <c r="J140" s="115">
        <f>ROUND(I140*H140,2)</f>
        <v>0</v>
      </c>
      <c r="K140" s="111" t="s">
        <v>0</v>
      </c>
      <c r="L140" s="18"/>
      <c r="M140" s="116" t="s">
        <v>0</v>
      </c>
      <c r="N140" s="117" t="s">
        <v>24</v>
      </c>
      <c r="O140" s="32"/>
      <c r="P140" s="118">
        <f>O140*H140</f>
        <v>0</v>
      </c>
      <c r="Q140" s="118">
        <v>0</v>
      </c>
      <c r="R140" s="118">
        <f>Q140*H140</f>
        <v>0</v>
      </c>
      <c r="S140" s="118">
        <v>0</v>
      </c>
      <c r="T140" s="119">
        <f>S140*H140</f>
        <v>0</v>
      </c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R140" s="120" t="s">
        <v>74</v>
      </c>
      <c r="AT140" s="120" t="s">
        <v>73</v>
      </c>
      <c r="AU140" s="120" t="s">
        <v>44</v>
      </c>
      <c r="AY140" s="8" t="s">
        <v>72</v>
      </c>
      <c r="BE140" s="121">
        <f>IF(N140="základní",J140,0)</f>
        <v>0</v>
      </c>
      <c r="BF140" s="121">
        <f>IF(N140="snížená",J140,0)</f>
        <v>0</v>
      </c>
      <c r="BG140" s="121">
        <f>IF(N140="zákl. přenesená",J140,0)</f>
        <v>0</v>
      </c>
      <c r="BH140" s="121">
        <f>IF(N140="sníž. přenesená",J140,0)</f>
        <v>0</v>
      </c>
      <c r="BI140" s="121">
        <f>IF(N140="nulová",J140,0)</f>
        <v>0</v>
      </c>
      <c r="BJ140" s="8" t="s">
        <v>43</v>
      </c>
      <c r="BK140" s="121">
        <f>ROUND(I140*H140,2)</f>
        <v>0</v>
      </c>
      <c r="BL140" s="8" t="s">
        <v>74</v>
      </c>
      <c r="BM140" s="120" t="s">
        <v>309</v>
      </c>
    </row>
    <row r="141" spans="1:65" s="2" customFormat="1" ht="14.4" customHeight="1" x14ac:dyDescent="0.2">
      <c r="A141" s="17"/>
      <c r="B141" s="108"/>
      <c r="C141" s="109" t="s">
        <v>44</v>
      </c>
      <c r="D141" s="109" t="s">
        <v>73</v>
      </c>
      <c r="E141" s="110" t="s">
        <v>310</v>
      </c>
      <c r="F141" s="111" t="s">
        <v>311</v>
      </c>
      <c r="G141" s="112" t="s">
        <v>75</v>
      </c>
      <c r="H141" s="113">
        <v>1</v>
      </c>
      <c r="I141" s="114"/>
      <c r="J141" s="115">
        <f>ROUND(I141*H141,2)</f>
        <v>0</v>
      </c>
      <c r="K141" s="111" t="s">
        <v>0</v>
      </c>
      <c r="L141" s="18"/>
      <c r="M141" s="116" t="s">
        <v>0</v>
      </c>
      <c r="N141" s="117" t="s">
        <v>24</v>
      </c>
      <c r="O141" s="32"/>
      <c r="P141" s="118">
        <f>O141*H141</f>
        <v>0</v>
      </c>
      <c r="Q141" s="118">
        <v>0</v>
      </c>
      <c r="R141" s="118">
        <f>Q141*H141</f>
        <v>0</v>
      </c>
      <c r="S141" s="118">
        <v>0</v>
      </c>
      <c r="T141" s="119">
        <f>S141*H141</f>
        <v>0</v>
      </c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R141" s="120" t="s">
        <v>74</v>
      </c>
      <c r="AT141" s="120" t="s">
        <v>73</v>
      </c>
      <c r="AU141" s="120" t="s">
        <v>44</v>
      </c>
      <c r="AY141" s="8" t="s">
        <v>72</v>
      </c>
      <c r="BE141" s="121">
        <f>IF(N141="základní",J141,0)</f>
        <v>0</v>
      </c>
      <c r="BF141" s="121">
        <f>IF(N141="snížená",J141,0)</f>
        <v>0</v>
      </c>
      <c r="BG141" s="121">
        <f>IF(N141="zákl. přenesená",J141,0)</f>
        <v>0</v>
      </c>
      <c r="BH141" s="121">
        <f>IF(N141="sníž. přenesená",J141,0)</f>
        <v>0</v>
      </c>
      <c r="BI141" s="121">
        <f>IF(N141="nulová",J141,0)</f>
        <v>0</v>
      </c>
      <c r="BJ141" s="8" t="s">
        <v>43</v>
      </c>
      <c r="BK141" s="121">
        <f>ROUND(I141*H141,2)</f>
        <v>0</v>
      </c>
      <c r="BL141" s="8" t="s">
        <v>74</v>
      </c>
      <c r="BM141" s="120" t="s">
        <v>312</v>
      </c>
    </row>
    <row r="142" spans="1:65" s="7" customFormat="1" ht="25.95" customHeight="1" x14ac:dyDescent="0.25">
      <c r="B142" s="95"/>
      <c r="D142" s="96" t="s">
        <v>41</v>
      </c>
      <c r="E142" s="97" t="s">
        <v>313</v>
      </c>
      <c r="F142" s="97" t="s">
        <v>314</v>
      </c>
      <c r="I142" s="98"/>
      <c r="J142" s="99">
        <f>BK142</f>
        <v>0</v>
      </c>
      <c r="L142" s="95"/>
      <c r="M142" s="100"/>
      <c r="N142" s="101"/>
      <c r="O142" s="101"/>
      <c r="P142" s="102">
        <f>P143</f>
        <v>0</v>
      </c>
      <c r="Q142" s="101"/>
      <c r="R142" s="102">
        <f>R143</f>
        <v>0</v>
      </c>
      <c r="S142" s="101"/>
      <c r="T142" s="103">
        <f>T143</f>
        <v>0</v>
      </c>
      <c r="AR142" s="96" t="s">
        <v>43</v>
      </c>
      <c r="AT142" s="104" t="s">
        <v>41</v>
      </c>
      <c r="AU142" s="104" t="s">
        <v>42</v>
      </c>
      <c r="AY142" s="96" t="s">
        <v>72</v>
      </c>
      <c r="BK142" s="105">
        <f>BK143</f>
        <v>0</v>
      </c>
    </row>
    <row r="143" spans="1:65" s="7" customFormat="1" ht="22.8" customHeight="1" x14ac:dyDescent="0.25">
      <c r="B143" s="95"/>
      <c r="D143" s="96" t="s">
        <v>41</v>
      </c>
      <c r="E143" s="106" t="s">
        <v>147</v>
      </c>
      <c r="F143" s="106" t="s">
        <v>315</v>
      </c>
      <c r="I143" s="98"/>
      <c r="J143" s="107">
        <f>BK143</f>
        <v>0</v>
      </c>
      <c r="L143" s="95"/>
      <c r="M143" s="100"/>
      <c r="N143" s="101"/>
      <c r="O143" s="101"/>
      <c r="P143" s="102">
        <f>P144</f>
        <v>0</v>
      </c>
      <c r="Q143" s="101"/>
      <c r="R143" s="102">
        <f>R144</f>
        <v>0</v>
      </c>
      <c r="S143" s="101"/>
      <c r="T143" s="103">
        <f>T144</f>
        <v>0</v>
      </c>
      <c r="AR143" s="96" t="s">
        <v>43</v>
      </c>
      <c r="AT143" s="104" t="s">
        <v>41</v>
      </c>
      <c r="AU143" s="104" t="s">
        <v>43</v>
      </c>
      <c r="AY143" s="96" t="s">
        <v>72</v>
      </c>
      <c r="BK143" s="105">
        <f>BK144</f>
        <v>0</v>
      </c>
    </row>
    <row r="144" spans="1:65" s="2" customFormat="1" ht="75.599999999999994" customHeight="1" x14ac:dyDescent="0.2">
      <c r="A144" s="17"/>
      <c r="B144" s="108"/>
      <c r="C144" s="109" t="s">
        <v>45</v>
      </c>
      <c r="D144" s="109" t="s">
        <v>73</v>
      </c>
      <c r="E144" s="110" t="s">
        <v>316</v>
      </c>
      <c r="F144" s="111" t="s">
        <v>317</v>
      </c>
      <c r="G144" s="112" t="s">
        <v>75</v>
      </c>
      <c r="H144" s="113">
        <v>2</v>
      </c>
      <c r="I144" s="114"/>
      <c r="J144" s="115">
        <f>ROUND(I144*H144,2)</f>
        <v>0</v>
      </c>
      <c r="K144" s="111" t="s">
        <v>0</v>
      </c>
      <c r="L144" s="18"/>
      <c r="M144" s="116" t="s">
        <v>0</v>
      </c>
      <c r="N144" s="117" t="s">
        <v>24</v>
      </c>
      <c r="O144" s="32"/>
      <c r="P144" s="118">
        <f>O144*H144</f>
        <v>0</v>
      </c>
      <c r="Q144" s="118">
        <v>0</v>
      </c>
      <c r="R144" s="118">
        <f>Q144*H144</f>
        <v>0</v>
      </c>
      <c r="S144" s="118">
        <v>0</v>
      </c>
      <c r="T144" s="119">
        <f>S144*H144</f>
        <v>0</v>
      </c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R144" s="120" t="s">
        <v>74</v>
      </c>
      <c r="AT144" s="120" t="s">
        <v>73</v>
      </c>
      <c r="AU144" s="120" t="s">
        <v>44</v>
      </c>
      <c r="AY144" s="8" t="s">
        <v>72</v>
      </c>
      <c r="BE144" s="121">
        <f>IF(N144="základní",J144,0)</f>
        <v>0</v>
      </c>
      <c r="BF144" s="121">
        <f>IF(N144="snížená",J144,0)</f>
        <v>0</v>
      </c>
      <c r="BG144" s="121">
        <f>IF(N144="zákl. přenesená",J144,0)</f>
        <v>0</v>
      </c>
      <c r="BH144" s="121">
        <f>IF(N144="sníž. přenesená",J144,0)</f>
        <v>0</v>
      </c>
      <c r="BI144" s="121">
        <f>IF(N144="nulová",J144,0)</f>
        <v>0</v>
      </c>
      <c r="BJ144" s="8" t="s">
        <v>43</v>
      </c>
      <c r="BK144" s="121">
        <f>ROUND(I144*H144,2)</f>
        <v>0</v>
      </c>
      <c r="BL144" s="8" t="s">
        <v>74</v>
      </c>
      <c r="BM144" s="120" t="s">
        <v>318</v>
      </c>
    </row>
    <row r="145" spans="1:65" s="7" customFormat="1" ht="25.95" customHeight="1" x14ac:dyDescent="0.25">
      <c r="B145" s="95"/>
      <c r="D145" s="96" t="s">
        <v>41</v>
      </c>
      <c r="E145" s="97" t="s">
        <v>180</v>
      </c>
      <c r="F145" s="97" t="s">
        <v>181</v>
      </c>
      <c r="I145" s="98"/>
      <c r="J145" s="99">
        <f>BK145</f>
        <v>0</v>
      </c>
      <c r="L145" s="95"/>
      <c r="M145" s="100"/>
      <c r="N145" s="101"/>
      <c r="O145" s="101"/>
      <c r="P145" s="102">
        <f>P146</f>
        <v>0</v>
      </c>
      <c r="Q145" s="101"/>
      <c r="R145" s="102">
        <f>R146</f>
        <v>0</v>
      </c>
      <c r="S145" s="101"/>
      <c r="T145" s="103">
        <f>T146</f>
        <v>0</v>
      </c>
      <c r="AR145" s="96" t="s">
        <v>43</v>
      </c>
      <c r="AT145" s="104" t="s">
        <v>41</v>
      </c>
      <c r="AU145" s="104" t="s">
        <v>42</v>
      </c>
      <c r="AY145" s="96" t="s">
        <v>72</v>
      </c>
      <c r="BK145" s="105">
        <f>BK146</f>
        <v>0</v>
      </c>
    </row>
    <row r="146" spans="1:65" s="7" customFormat="1" ht="22.8" customHeight="1" x14ac:dyDescent="0.25">
      <c r="B146" s="95"/>
      <c r="D146" s="96" t="s">
        <v>41</v>
      </c>
      <c r="E146" s="106" t="s">
        <v>150</v>
      </c>
      <c r="F146" s="106" t="s">
        <v>319</v>
      </c>
      <c r="I146" s="98"/>
      <c r="J146" s="107">
        <f>BK146</f>
        <v>0</v>
      </c>
      <c r="L146" s="95"/>
      <c r="M146" s="100"/>
      <c r="N146" s="101"/>
      <c r="O146" s="101"/>
      <c r="P146" s="102">
        <f>SUM(P147:P149)</f>
        <v>0</v>
      </c>
      <c r="Q146" s="101"/>
      <c r="R146" s="102">
        <f>SUM(R147:R149)</f>
        <v>0</v>
      </c>
      <c r="S146" s="101"/>
      <c r="T146" s="103">
        <f>SUM(T147:T149)</f>
        <v>0</v>
      </c>
      <c r="AR146" s="96" t="s">
        <v>43</v>
      </c>
      <c r="AT146" s="104" t="s">
        <v>41</v>
      </c>
      <c r="AU146" s="104" t="s">
        <v>43</v>
      </c>
      <c r="AY146" s="96" t="s">
        <v>72</v>
      </c>
      <c r="BK146" s="105">
        <f>SUM(BK147:BK149)</f>
        <v>0</v>
      </c>
    </row>
    <row r="147" spans="1:65" s="2" customFormat="1" ht="32.4" customHeight="1" x14ac:dyDescent="0.2">
      <c r="A147" s="17"/>
      <c r="B147" s="108"/>
      <c r="C147" s="109" t="s">
        <v>74</v>
      </c>
      <c r="D147" s="109" t="s">
        <v>73</v>
      </c>
      <c r="E147" s="110" t="s">
        <v>320</v>
      </c>
      <c r="F147" s="111" t="s">
        <v>321</v>
      </c>
      <c r="G147" s="112" t="s">
        <v>75</v>
      </c>
      <c r="H147" s="113">
        <v>1</v>
      </c>
      <c r="I147" s="114"/>
      <c r="J147" s="115">
        <f>ROUND(I147*H147,2)</f>
        <v>0</v>
      </c>
      <c r="K147" s="111" t="s">
        <v>0</v>
      </c>
      <c r="L147" s="18"/>
      <c r="M147" s="116" t="s">
        <v>0</v>
      </c>
      <c r="N147" s="117" t="s">
        <v>24</v>
      </c>
      <c r="O147" s="32"/>
      <c r="P147" s="118">
        <f>O147*H147</f>
        <v>0</v>
      </c>
      <c r="Q147" s="118">
        <v>0</v>
      </c>
      <c r="R147" s="118">
        <f>Q147*H147</f>
        <v>0</v>
      </c>
      <c r="S147" s="118">
        <v>0</v>
      </c>
      <c r="T147" s="119">
        <f>S147*H147</f>
        <v>0</v>
      </c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R147" s="120" t="s">
        <v>74</v>
      </c>
      <c r="AT147" s="120" t="s">
        <v>73</v>
      </c>
      <c r="AU147" s="120" t="s">
        <v>44</v>
      </c>
      <c r="AY147" s="8" t="s">
        <v>72</v>
      </c>
      <c r="BE147" s="121">
        <f>IF(N147="základní",J147,0)</f>
        <v>0</v>
      </c>
      <c r="BF147" s="121">
        <f>IF(N147="snížená",J147,0)</f>
        <v>0</v>
      </c>
      <c r="BG147" s="121">
        <f>IF(N147="zákl. přenesená",J147,0)</f>
        <v>0</v>
      </c>
      <c r="BH147" s="121">
        <f>IF(N147="sníž. přenesená",J147,0)</f>
        <v>0</v>
      </c>
      <c r="BI147" s="121">
        <f>IF(N147="nulová",J147,0)</f>
        <v>0</v>
      </c>
      <c r="BJ147" s="8" t="s">
        <v>43</v>
      </c>
      <c r="BK147" s="121">
        <f>ROUND(I147*H147,2)</f>
        <v>0</v>
      </c>
      <c r="BL147" s="8" t="s">
        <v>74</v>
      </c>
      <c r="BM147" s="120" t="s">
        <v>322</v>
      </c>
    </row>
    <row r="148" spans="1:65" s="2" customFormat="1" ht="21.6" customHeight="1" x14ac:dyDescent="0.2">
      <c r="A148" s="17"/>
      <c r="B148" s="108"/>
      <c r="C148" s="109" t="s">
        <v>76</v>
      </c>
      <c r="D148" s="109" t="s">
        <v>73</v>
      </c>
      <c r="E148" s="110" t="s">
        <v>323</v>
      </c>
      <c r="F148" s="111" t="s">
        <v>324</v>
      </c>
      <c r="G148" s="112" t="s">
        <v>75</v>
      </c>
      <c r="H148" s="113">
        <v>1</v>
      </c>
      <c r="I148" s="114"/>
      <c r="J148" s="115">
        <f>ROUND(I148*H148,2)</f>
        <v>0</v>
      </c>
      <c r="K148" s="111" t="s">
        <v>0</v>
      </c>
      <c r="L148" s="18"/>
      <c r="M148" s="116" t="s">
        <v>0</v>
      </c>
      <c r="N148" s="117" t="s">
        <v>24</v>
      </c>
      <c r="O148" s="32"/>
      <c r="P148" s="118">
        <f>O148*H148</f>
        <v>0</v>
      </c>
      <c r="Q148" s="118">
        <v>0</v>
      </c>
      <c r="R148" s="118">
        <f>Q148*H148</f>
        <v>0</v>
      </c>
      <c r="S148" s="118">
        <v>0</v>
      </c>
      <c r="T148" s="119">
        <f>S148*H148</f>
        <v>0</v>
      </c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R148" s="120" t="s">
        <v>74</v>
      </c>
      <c r="AT148" s="120" t="s">
        <v>73</v>
      </c>
      <c r="AU148" s="120" t="s">
        <v>44</v>
      </c>
      <c r="AY148" s="8" t="s">
        <v>72</v>
      </c>
      <c r="BE148" s="121">
        <f>IF(N148="základní",J148,0)</f>
        <v>0</v>
      </c>
      <c r="BF148" s="121">
        <f>IF(N148="snížená",J148,0)</f>
        <v>0</v>
      </c>
      <c r="BG148" s="121">
        <f>IF(N148="zákl. přenesená",J148,0)</f>
        <v>0</v>
      </c>
      <c r="BH148" s="121">
        <f>IF(N148="sníž. přenesená",J148,0)</f>
        <v>0</v>
      </c>
      <c r="BI148" s="121">
        <f>IF(N148="nulová",J148,0)</f>
        <v>0</v>
      </c>
      <c r="BJ148" s="8" t="s">
        <v>43</v>
      </c>
      <c r="BK148" s="121">
        <f>ROUND(I148*H148,2)</f>
        <v>0</v>
      </c>
      <c r="BL148" s="8" t="s">
        <v>74</v>
      </c>
      <c r="BM148" s="120" t="s">
        <v>325</v>
      </c>
    </row>
    <row r="149" spans="1:65" s="2" customFormat="1" ht="21.6" customHeight="1" x14ac:dyDescent="0.2">
      <c r="A149" s="17"/>
      <c r="B149" s="108"/>
      <c r="C149" s="109" t="s">
        <v>77</v>
      </c>
      <c r="D149" s="109" t="s">
        <v>73</v>
      </c>
      <c r="E149" s="110" t="s">
        <v>326</v>
      </c>
      <c r="F149" s="111" t="s">
        <v>327</v>
      </c>
      <c r="G149" s="112" t="s">
        <v>75</v>
      </c>
      <c r="H149" s="113">
        <v>2</v>
      </c>
      <c r="I149" s="114"/>
      <c r="J149" s="115">
        <f>ROUND(I149*H149,2)</f>
        <v>0</v>
      </c>
      <c r="K149" s="111" t="s">
        <v>0</v>
      </c>
      <c r="L149" s="18"/>
      <c r="M149" s="116" t="s">
        <v>0</v>
      </c>
      <c r="N149" s="117" t="s">
        <v>24</v>
      </c>
      <c r="O149" s="32"/>
      <c r="P149" s="118">
        <f>O149*H149</f>
        <v>0</v>
      </c>
      <c r="Q149" s="118">
        <v>0</v>
      </c>
      <c r="R149" s="118">
        <f>Q149*H149</f>
        <v>0</v>
      </c>
      <c r="S149" s="118">
        <v>0</v>
      </c>
      <c r="T149" s="119">
        <f>S149*H149</f>
        <v>0</v>
      </c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R149" s="120" t="s">
        <v>74</v>
      </c>
      <c r="AT149" s="120" t="s">
        <v>73</v>
      </c>
      <c r="AU149" s="120" t="s">
        <v>44</v>
      </c>
      <c r="AY149" s="8" t="s">
        <v>72</v>
      </c>
      <c r="BE149" s="121">
        <f>IF(N149="základní",J149,0)</f>
        <v>0</v>
      </c>
      <c r="BF149" s="121">
        <f>IF(N149="snížená",J149,0)</f>
        <v>0</v>
      </c>
      <c r="BG149" s="121">
        <f>IF(N149="zákl. přenesená",J149,0)</f>
        <v>0</v>
      </c>
      <c r="BH149" s="121">
        <f>IF(N149="sníž. přenesená",J149,0)</f>
        <v>0</v>
      </c>
      <c r="BI149" s="121">
        <f>IF(N149="nulová",J149,0)</f>
        <v>0</v>
      </c>
      <c r="BJ149" s="8" t="s">
        <v>43</v>
      </c>
      <c r="BK149" s="121">
        <f>ROUND(I149*H149,2)</f>
        <v>0</v>
      </c>
      <c r="BL149" s="8" t="s">
        <v>74</v>
      </c>
      <c r="BM149" s="120" t="s">
        <v>328</v>
      </c>
    </row>
    <row r="150" spans="1:65" s="7" customFormat="1" ht="25.95" customHeight="1" x14ac:dyDescent="0.25">
      <c r="B150" s="95"/>
      <c r="D150" s="96" t="s">
        <v>41</v>
      </c>
      <c r="E150" s="97" t="s">
        <v>242</v>
      </c>
      <c r="F150" s="97" t="s">
        <v>243</v>
      </c>
      <c r="I150" s="98"/>
      <c r="J150" s="99">
        <f>BK150</f>
        <v>0</v>
      </c>
      <c r="L150" s="95"/>
      <c r="M150" s="100"/>
      <c r="N150" s="101"/>
      <c r="O150" s="101"/>
      <c r="P150" s="102">
        <f>P151+P155+P161+P165+P168+P171+P174+P177</f>
        <v>0</v>
      </c>
      <c r="Q150" s="101"/>
      <c r="R150" s="102">
        <f>R151+R155+R161+R165+R168+R171+R174+R177</f>
        <v>0</v>
      </c>
      <c r="S150" s="101"/>
      <c r="T150" s="103">
        <f>T151+T155+T161+T165+T168+T171+T174+T177</f>
        <v>0</v>
      </c>
      <c r="AR150" s="96" t="s">
        <v>43</v>
      </c>
      <c r="AT150" s="104" t="s">
        <v>41</v>
      </c>
      <c r="AU150" s="104" t="s">
        <v>42</v>
      </c>
      <c r="AY150" s="96" t="s">
        <v>72</v>
      </c>
      <c r="BK150" s="105">
        <f>BK151+BK155+BK161+BK165+BK168+BK171+BK174+BK177</f>
        <v>0</v>
      </c>
    </row>
    <row r="151" spans="1:65" s="7" customFormat="1" ht="22.8" customHeight="1" x14ac:dyDescent="0.25">
      <c r="B151" s="95"/>
      <c r="D151" s="96" t="s">
        <v>41</v>
      </c>
      <c r="E151" s="106" t="s">
        <v>329</v>
      </c>
      <c r="F151" s="106" t="s">
        <v>330</v>
      </c>
      <c r="I151" s="98"/>
      <c r="J151" s="107">
        <f>BK151</f>
        <v>0</v>
      </c>
      <c r="L151" s="95"/>
      <c r="M151" s="100"/>
      <c r="N151" s="101"/>
      <c r="O151" s="101"/>
      <c r="P151" s="102">
        <f>SUM(P152:P154)</f>
        <v>0</v>
      </c>
      <c r="Q151" s="101"/>
      <c r="R151" s="102">
        <f>SUM(R152:R154)</f>
        <v>0</v>
      </c>
      <c r="S151" s="101"/>
      <c r="T151" s="103">
        <f>SUM(T152:T154)</f>
        <v>0</v>
      </c>
      <c r="AR151" s="96" t="s">
        <v>43</v>
      </c>
      <c r="AT151" s="104" t="s">
        <v>41</v>
      </c>
      <c r="AU151" s="104" t="s">
        <v>43</v>
      </c>
      <c r="AY151" s="96" t="s">
        <v>72</v>
      </c>
      <c r="BK151" s="105">
        <f>SUM(BK152:BK154)</f>
        <v>0</v>
      </c>
    </row>
    <row r="152" spans="1:65" s="2" customFormat="1" ht="21.6" customHeight="1" x14ac:dyDescent="0.2">
      <c r="A152" s="17"/>
      <c r="B152" s="108"/>
      <c r="C152" s="109" t="s">
        <v>78</v>
      </c>
      <c r="D152" s="109" t="s">
        <v>73</v>
      </c>
      <c r="E152" s="110" t="s">
        <v>331</v>
      </c>
      <c r="F152" s="111" t="s">
        <v>332</v>
      </c>
      <c r="G152" s="112" t="s">
        <v>75</v>
      </c>
      <c r="H152" s="113">
        <v>1.5</v>
      </c>
      <c r="I152" s="114"/>
      <c r="J152" s="115">
        <f>ROUND(I152*H152,2)</f>
        <v>0</v>
      </c>
      <c r="K152" s="111" t="s">
        <v>0</v>
      </c>
      <c r="L152" s="18"/>
      <c r="M152" s="116" t="s">
        <v>0</v>
      </c>
      <c r="N152" s="117" t="s">
        <v>24</v>
      </c>
      <c r="O152" s="32"/>
      <c r="P152" s="118">
        <f>O152*H152</f>
        <v>0</v>
      </c>
      <c r="Q152" s="118">
        <v>0</v>
      </c>
      <c r="R152" s="118">
        <f>Q152*H152</f>
        <v>0</v>
      </c>
      <c r="S152" s="118">
        <v>0</v>
      </c>
      <c r="T152" s="119">
        <f>S152*H152</f>
        <v>0</v>
      </c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R152" s="120" t="s">
        <v>74</v>
      </c>
      <c r="AT152" s="120" t="s">
        <v>73</v>
      </c>
      <c r="AU152" s="120" t="s">
        <v>44</v>
      </c>
      <c r="AY152" s="8" t="s">
        <v>72</v>
      </c>
      <c r="BE152" s="121">
        <f>IF(N152="základní",J152,0)</f>
        <v>0</v>
      </c>
      <c r="BF152" s="121">
        <f>IF(N152="snížená",J152,0)</f>
        <v>0</v>
      </c>
      <c r="BG152" s="121">
        <f>IF(N152="zákl. přenesená",J152,0)</f>
        <v>0</v>
      </c>
      <c r="BH152" s="121">
        <f>IF(N152="sníž. přenesená",J152,0)</f>
        <v>0</v>
      </c>
      <c r="BI152" s="121">
        <f>IF(N152="nulová",J152,0)</f>
        <v>0</v>
      </c>
      <c r="BJ152" s="8" t="s">
        <v>43</v>
      </c>
      <c r="BK152" s="121">
        <f>ROUND(I152*H152,2)</f>
        <v>0</v>
      </c>
      <c r="BL152" s="8" t="s">
        <v>74</v>
      </c>
      <c r="BM152" s="120" t="s">
        <v>333</v>
      </c>
    </row>
    <row r="153" spans="1:65" s="2" customFormat="1" ht="21.6" customHeight="1" x14ac:dyDescent="0.2">
      <c r="A153" s="17"/>
      <c r="B153" s="108"/>
      <c r="C153" s="109" t="s">
        <v>79</v>
      </c>
      <c r="D153" s="109" t="s">
        <v>73</v>
      </c>
      <c r="E153" s="110" t="s">
        <v>334</v>
      </c>
      <c r="F153" s="111" t="s">
        <v>332</v>
      </c>
      <c r="G153" s="112" t="s">
        <v>75</v>
      </c>
      <c r="H153" s="113">
        <v>1.5</v>
      </c>
      <c r="I153" s="114"/>
      <c r="J153" s="115">
        <f>ROUND(I153*H153,2)</f>
        <v>0</v>
      </c>
      <c r="K153" s="111" t="s">
        <v>0</v>
      </c>
      <c r="L153" s="18"/>
      <c r="M153" s="116" t="s">
        <v>0</v>
      </c>
      <c r="N153" s="117" t="s">
        <v>24</v>
      </c>
      <c r="O153" s="32"/>
      <c r="P153" s="118">
        <f>O153*H153</f>
        <v>0</v>
      </c>
      <c r="Q153" s="118">
        <v>0</v>
      </c>
      <c r="R153" s="118">
        <f>Q153*H153</f>
        <v>0</v>
      </c>
      <c r="S153" s="118">
        <v>0</v>
      </c>
      <c r="T153" s="119">
        <f>S153*H153</f>
        <v>0</v>
      </c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R153" s="120" t="s">
        <v>74</v>
      </c>
      <c r="AT153" s="120" t="s">
        <v>73</v>
      </c>
      <c r="AU153" s="120" t="s">
        <v>44</v>
      </c>
      <c r="AY153" s="8" t="s">
        <v>72</v>
      </c>
      <c r="BE153" s="121">
        <f>IF(N153="základní",J153,0)</f>
        <v>0</v>
      </c>
      <c r="BF153" s="121">
        <f>IF(N153="snížená",J153,0)</f>
        <v>0</v>
      </c>
      <c r="BG153" s="121">
        <f>IF(N153="zákl. přenesená",J153,0)</f>
        <v>0</v>
      </c>
      <c r="BH153" s="121">
        <f>IF(N153="sníž. přenesená",J153,0)</f>
        <v>0</v>
      </c>
      <c r="BI153" s="121">
        <f>IF(N153="nulová",J153,0)</f>
        <v>0</v>
      </c>
      <c r="BJ153" s="8" t="s">
        <v>43</v>
      </c>
      <c r="BK153" s="121">
        <f>ROUND(I153*H153,2)</f>
        <v>0</v>
      </c>
      <c r="BL153" s="8" t="s">
        <v>74</v>
      </c>
      <c r="BM153" s="120" t="s">
        <v>335</v>
      </c>
    </row>
    <row r="154" spans="1:65" s="2" customFormat="1" ht="21.6" customHeight="1" x14ac:dyDescent="0.2">
      <c r="A154" s="17"/>
      <c r="B154" s="108"/>
      <c r="C154" s="109" t="s">
        <v>80</v>
      </c>
      <c r="D154" s="109" t="s">
        <v>73</v>
      </c>
      <c r="E154" s="110" t="s">
        <v>336</v>
      </c>
      <c r="F154" s="111" t="s">
        <v>337</v>
      </c>
      <c r="G154" s="112" t="s">
        <v>75</v>
      </c>
      <c r="H154" s="113">
        <v>2</v>
      </c>
      <c r="I154" s="114"/>
      <c r="J154" s="115">
        <f>ROUND(I154*H154,2)</f>
        <v>0</v>
      </c>
      <c r="K154" s="111" t="s">
        <v>0</v>
      </c>
      <c r="L154" s="18"/>
      <c r="M154" s="116" t="s">
        <v>0</v>
      </c>
      <c r="N154" s="117" t="s">
        <v>24</v>
      </c>
      <c r="O154" s="32"/>
      <c r="P154" s="118">
        <f>O154*H154</f>
        <v>0</v>
      </c>
      <c r="Q154" s="118">
        <v>0</v>
      </c>
      <c r="R154" s="118">
        <f>Q154*H154</f>
        <v>0</v>
      </c>
      <c r="S154" s="118">
        <v>0</v>
      </c>
      <c r="T154" s="119">
        <f>S154*H154</f>
        <v>0</v>
      </c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R154" s="120" t="s">
        <v>74</v>
      </c>
      <c r="AT154" s="120" t="s">
        <v>73</v>
      </c>
      <c r="AU154" s="120" t="s">
        <v>44</v>
      </c>
      <c r="AY154" s="8" t="s">
        <v>72</v>
      </c>
      <c r="BE154" s="121">
        <f>IF(N154="základní",J154,0)</f>
        <v>0</v>
      </c>
      <c r="BF154" s="121">
        <f>IF(N154="snížená",J154,0)</f>
        <v>0</v>
      </c>
      <c r="BG154" s="121">
        <f>IF(N154="zákl. přenesená",J154,0)</f>
        <v>0</v>
      </c>
      <c r="BH154" s="121">
        <f>IF(N154="sníž. přenesená",J154,0)</f>
        <v>0</v>
      </c>
      <c r="BI154" s="121">
        <f>IF(N154="nulová",J154,0)</f>
        <v>0</v>
      </c>
      <c r="BJ154" s="8" t="s">
        <v>43</v>
      </c>
      <c r="BK154" s="121">
        <f>ROUND(I154*H154,2)</f>
        <v>0</v>
      </c>
      <c r="BL154" s="8" t="s">
        <v>74</v>
      </c>
      <c r="BM154" s="120" t="s">
        <v>338</v>
      </c>
    </row>
    <row r="155" spans="1:65" s="7" customFormat="1" ht="22.8" customHeight="1" x14ac:dyDescent="0.25">
      <c r="B155" s="95"/>
      <c r="D155" s="96" t="s">
        <v>41</v>
      </c>
      <c r="E155" s="106" t="s">
        <v>339</v>
      </c>
      <c r="F155" s="106" t="s">
        <v>340</v>
      </c>
      <c r="I155" s="98"/>
      <c r="J155" s="107">
        <f>BK155</f>
        <v>0</v>
      </c>
      <c r="L155" s="95"/>
      <c r="M155" s="100"/>
      <c r="N155" s="101"/>
      <c r="O155" s="101"/>
      <c r="P155" s="102">
        <f>SUM(P156:P160)</f>
        <v>0</v>
      </c>
      <c r="Q155" s="101"/>
      <c r="R155" s="102">
        <f>SUM(R156:R160)</f>
        <v>0</v>
      </c>
      <c r="S155" s="101"/>
      <c r="T155" s="103">
        <f>SUM(T156:T160)</f>
        <v>0</v>
      </c>
      <c r="AR155" s="96" t="s">
        <v>43</v>
      </c>
      <c r="AT155" s="104" t="s">
        <v>41</v>
      </c>
      <c r="AU155" s="104" t="s">
        <v>43</v>
      </c>
      <c r="AY155" s="96" t="s">
        <v>72</v>
      </c>
      <c r="BK155" s="105">
        <f>SUM(BK156:BK160)</f>
        <v>0</v>
      </c>
    </row>
    <row r="156" spans="1:65" s="2" customFormat="1" ht="21.6" customHeight="1" x14ac:dyDescent="0.2">
      <c r="A156" s="17"/>
      <c r="B156" s="108"/>
      <c r="C156" s="109" t="s">
        <v>81</v>
      </c>
      <c r="D156" s="109" t="s">
        <v>73</v>
      </c>
      <c r="E156" s="110" t="s">
        <v>341</v>
      </c>
      <c r="F156" s="111" t="s">
        <v>342</v>
      </c>
      <c r="G156" s="112" t="s">
        <v>75</v>
      </c>
      <c r="H156" s="113">
        <v>2</v>
      </c>
      <c r="I156" s="114"/>
      <c r="J156" s="115">
        <f>ROUND(I156*H156,2)</f>
        <v>0</v>
      </c>
      <c r="K156" s="111" t="s">
        <v>0</v>
      </c>
      <c r="L156" s="18"/>
      <c r="M156" s="116" t="s">
        <v>0</v>
      </c>
      <c r="N156" s="117" t="s">
        <v>24</v>
      </c>
      <c r="O156" s="32"/>
      <c r="P156" s="118">
        <f>O156*H156</f>
        <v>0</v>
      </c>
      <c r="Q156" s="118">
        <v>0</v>
      </c>
      <c r="R156" s="118">
        <f>Q156*H156</f>
        <v>0</v>
      </c>
      <c r="S156" s="118">
        <v>0</v>
      </c>
      <c r="T156" s="119">
        <f>S156*H156</f>
        <v>0</v>
      </c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R156" s="120" t="s">
        <v>74</v>
      </c>
      <c r="AT156" s="120" t="s">
        <v>73</v>
      </c>
      <c r="AU156" s="120" t="s">
        <v>44</v>
      </c>
      <c r="AY156" s="8" t="s">
        <v>72</v>
      </c>
      <c r="BE156" s="121">
        <f>IF(N156="základní",J156,0)</f>
        <v>0</v>
      </c>
      <c r="BF156" s="121">
        <f>IF(N156="snížená",J156,0)</f>
        <v>0</v>
      </c>
      <c r="BG156" s="121">
        <f>IF(N156="zákl. přenesená",J156,0)</f>
        <v>0</v>
      </c>
      <c r="BH156" s="121">
        <f>IF(N156="sníž. přenesená",J156,0)</f>
        <v>0</v>
      </c>
      <c r="BI156" s="121">
        <f>IF(N156="nulová",J156,0)</f>
        <v>0</v>
      </c>
      <c r="BJ156" s="8" t="s">
        <v>43</v>
      </c>
      <c r="BK156" s="121">
        <f>ROUND(I156*H156,2)</f>
        <v>0</v>
      </c>
      <c r="BL156" s="8" t="s">
        <v>74</v>
      </c>
      <c r="BM156" s="120" t="s">
        <v>343</v>
      </c>
    </row>
    <row r="157" spans="1:65" s="2" customFormat="1" ht="21.6" customHeight="1" x14ac:dyDescent="0.2">
      <c r="A157" s="17"/>
      <c r="B157" s="108"/>
      <c r="C157" s="109" t="s">
        <v>82</v>
      </c>
      <c r="D157" s="109" t="s">
        <v>73</v>
      </c>
      <c r="E157" s="110" t="s">
        <v>344</v>
      </c>
      <c r="F157" s="111" t="s">
        <v>345</v>
      </c>
      <c r="G157" s="112" t="s">
        <v>75</v>
      </c>
      <c r="H157" s="113">
        <v>2</v>
      </c>
      <c r="I157" s="114"/>
      <c r="J157" s="115">
        <f>ROUND(I157*H157,2)</f>
        <v>0</v>
      </c>
      <c r="K157" s="111" t="s">
        <v>0</v>
      </c>
      <c r="L157" s="18"/>
      <c r="M157" s="116" t="s">
        <v>0</v>
      </c>
      <c r="N157" s="117" t="s">
        <v>24</v>
      </c>
      <c r="O157" s="32"/>
      <c r="P157" s="118">
        <f>O157*H157</f>
        <v>0</v>
      </c>
      <c r="Q157" s="118">
        <v>0</v>
      </c>
      <c r="R157" s="118">
        <f>Q157*H157</f>
        <v>0</v>
      </c>
      <c r="S157" s="118">
        <v>0</v>
      </c>
      <c r="T157" s="119">
        <f>S157*H157</f>
        <v>0</v>
      </c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R157" s="120" t="s">
        <v>74</v>
      </c>
      <c r="AT157" s="120" t="s">
        <v>73</v>
      </c>
      <c r="AU157" s="120" t="s">
        <v>44</v>
      </c>
      <c r="AY157" s="8" t="s">
        <v>72</v>
      </c>
      <c r="BE157" s="121">
        <f>IF(N157="základní",J157,0)</f>
        <v>0</v>
      </c>
      <c r="BF157" s="121">
        <f>IF(N157="snížená",J157,0)</f>
        <v>0</v>
      </c>
      <c r="BG157" s="121">
        <f>IF(N157="zákl. přenesená",J157,0)</f>
        <v>0</v>
      </c>
      <c r="BH157" s="121">
        <f>IF(N157="sníž. přenesená",J157,0)</f>
        <v>0</v>
      </c>
      <c r="BI157" s="121">
        <f>IF(N157="nulová",J157,0)</f>
        <v>0</v>
      </c>
      <c r="BJ157" s="8" t="s">
        <v>43</v>
      </c>
      <c r="BK157" s="121">
        <f>ROUND(I157*H157,2)</f>
        <v>0</v>
      </c>
      <c r="BL157" s="8" t="s">
        <v>74</v>
      </c>
      <c r="BM157" s="120" t="s">
        <v>346</v>
      </c>
    </row>
    <row r="158" spans="1:65" s="2" customFormat="1" ht="32.4" customHeight="1" x14ac:dyDescent="0.2">
      <c r="A158" s="17"/>
      <c r="B158" s="108"/>
      <c r="C158" s="109" t="s">
        <v>83</v>
      </c>
      <c r="D158" s="109" t="s">
        <v>73</v>
      </c>
      <c r="E158" s="110" t="s">
        <v>347</v>
      </c>
      <c r="F158" s="111" t="s">
        <v>348</v>
      </c>
      <c r="G158" s="112" t="s">
        <v>75</v>
      </c>
      <c r="H158" s="113">
        <v>1</v>
      </c>
      <c r="I158" s="114"/>
      <c r="J158" s="115">
        <f>ROUND(I158*H158,2)</f>
        <v>0</v>
      </c>
      <c r="K158" s="111" t="s">
        <v>0</v>
      </c>
      <c r="L158" s="18"/>
      <c r="M158" s="116" t="s">
        <v>0</v>
      </c>
      <c r="N158" s="117" t="s">
        <v>24</v>
      </c>
      <c r="O158" s="32"/>
      <c r="P158" s="118">
        <f>O158*H158</f>
        <v>0</v>
      </c>
      <c r="Q158" s="118">
        <v>0</v>
      </c>
      <c r="R158" s="118">
        <f>Q158*H158</f>
        <v>0</v>
      </c>
      <c r="S158" s="118">
        <v>0</v>
      </c>
      <c r="T158" s="119">
        <f>S158*H158</f>
        <v>0</v>
      </c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R158" s="120" t="s">
        <v>74</v>
      </c>
      <c r="AT158" s="120" t="s">
        <v>73</v>
      </c>
      <c r="AU158" s="120" t="s">
        <v>44</v>
      </c>
      <c r="AY158" s="8" t="s">
        <v>72</v>
      </c>
      <c r="BE158" s="121">
        <f>IF(N158="základní",J158,0)</f>
        <v>0</v>
      </c>
      <c r="BF158" s="121">
        <f>IF(N158="snížená",J158,0)</f>
        <v>0</v>
      </c>
      <c r="BG158" s="121">
        <f>IF(N158="zákl. přenesená",J158,0)</f>
        <v>0</v>
      </c>
      <c r="BH158" s="121">
        <f>IF(N158="sníž. přenesená",J158,0)</f>
        <v>0</v>
      </c>
      <c r="BI158" s="121">
        <f>IF(N158="nulová",J158,0)</f>
        <v>0</v>
      </c>
      <c r="BJ158" s="8" t="s">
        <v>43</v>
      </c>
      <c r="BK158" s="121">
        <f>ROUND(I158*H158,2)</f>
        <v>0</v>
      </c>
      <c r="BL158" s="8" t="s">
        <v>74</v>
      </c>
      <c r="BM158" s="120" t="s">
        <v>349</v>
      </c>
    </row>
    <row r="159" spans="1:65" s="2" customFormat="1" ht="21.6" customHeight="1" x14ac:dyDescent="0.2">
      <c r="A159" s="17"/>
      <c r="B159" s="108"/>
      <c r="C159" s="109" t="s">
        <v>84</v>
      </c>
      <c r="D159" s="109" t="s">
        <v>73</v>
      </c>
      <c r="E159" s="110" t="s">
        <v>350</v>
      </c>
      <c r="F159" s="111" t="s">
        <v>351</v>
      </c>
      <c r="G159" s="112" t="s">
        <v>75</v>
      </c>
      <c r="H159" s="113">
        <v>2</v>
      </c>
      <c r="I159" s="114"/>
      <c r="J159" s="115">
        <f>ROUND(I159*H159,2)</f>
        <v>0</v>
      </c>
      <c r="K159" s="111" t="s">
        <v>0</v>
      </c>
      <c r="L159" s="18"/>
      <c r="M159" s="116" t="s">
        <v>0</v>
      </c>
      <c r="N159" s="117" t="s">
        <v>24</v>
      </c>
      <c r="O159" s="32"/>
      <c r="P159" s="118">
        <f>O159*H159</f>
        <v>0</v>
      </c>
      <c r="Q159" s="118">
        <v>0</v>
      </c>
      <c r="R159" s="118">
        <f>Q159*H159</f>
        <v>0</v>
      </c>
      <c r="S159" s="118">
        <v>0</v>
      </c>
      <c r="T159" s="119">
        <f>S159*H159</f>
        <v>0</v>
      </c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R159" s="120" t="s">
        <v>74</v>
      </c>
      <c r="AT159" s="120" t="s">
        <v>73</v>
      </c>
      <c r="AU159" s="120" t="s">
        <v>44</v>
      </c>
      <c r="AY159" s="8" t="s">
        <v>72</v>
      </c>
      <c r="BE159" s="121">
        <f>IF(N159="základní",J159,0)</f>
        <v>0</v>
      </c>
      <c r="BF159" s="121">
        <f>IF(N159="snížená",J159,0)</f>
        <v>0</v>
      </c>
      <c r="BG159" s="121">
        <f>IF(N159="zákl. přenesená",J159,0)</f>
        <v>0</v>
      </c>
      <c r="BH159" s="121">
        <f>IF(N159="sníž. přenesená",J159,0)</f>
        <v>0</v>
      </c>
      <c r="BI159" s="121">
        <f>IF(N159="nulová",J159,0)</f>
        <v>0</v>
      </c>
      <c r="BJ159" s="8" t="s">
        <v>43</v>
      </c>
      <c r="BK159" s="121">
        <f>ROUND(I159*H159,2)</f>
        <v>0</v>
      </c>
      <c r="BL159" s="8" t="s">
        <v>74</v>
      </c>
      <c r="BM159" s="120" t="s">
        <v>352</v>
      </c>
    </row>
    <row r="160" spans="1:65" s="2" customFormat="1" ht="21.6" customHeight="1" x14ac:dyDescent="0.2">
      <c r="A160" s="17"/>
      <c r="B160" s="108"/>
      <c r="C160" s="109" t="s">
        <v>85</v>
      </c>
      <c r="D160" s="109" t="s">
        <v>73</v>
      </c>
      <c r="E160" s="110" t="s">
        <v>353</v>
      </c>
      <c r="F160" s="111" t="s">
        <v>354</v>
      </c>
      <c r="G160" s="112" t="s">
        <v>75</v>
      </c>
      <c r="H160" s="113">
        <v>2</v>
      </c>
      <c r="I160" s="114"/>
      <c r="J160" s="115">
        <f>ROUND(I160*H160,2)</f>
        <v>0</v>
      </c>
      <c r="K160" s="111" t="s">
        <v>0</v>
      </c>
      <c r="L160" s="18"/>
      <c r="M160" s="116" t="s">
        <v>0</v>
      </c>
      <c r="N160" s="117" t="s">
        <v>24</v>
      </c>
      <c r="O160" s="32"/>
      <c r="P160" s="118">
        <f>O160*H160</f>
        <v>0</v>
      </c>
      <c r="Q160" s="118">
        <v>0</v>
      </c>
      <c r="R160" s="118">
        <f>Q160*H160</f>
        <v>0</v>
      </c>
      <c r="S160" s="118">
        <v>0</v>
      </c>
      <c r="T160" s="119">
        <f>S160*H160</f>
        <v>0</v>
      </c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R160" s="120" t="s">
        <v>74</v>
      </c>
      <c r="AT160" s="120" t="s">
        <v>73</v>
      </c>
      <c r="AU160" s="120" t="s">
        <v>44</v>
      </c>
      <c r="AY160" s="8" t="s">
        <v>72</v>
      </c>
      <c r="BE160" s="121">
        <f>IF(N160="základní",J160,0)</f>
        <v>0</v>
      </c>
      <c r="BF160" s="121">
        <f>IF(N160="snížená",J160,0)</f>
        <v>0</v>
      </c>
      <c r="BG160" s="121">
        <f>IF(N160="zákl. přenesená",J160,0)</f>
        <v>0</v>
      </c>
      <c r="BH160" s="121">
        <f>IF(N160="sníž. přenesená",J160,0)</f>
        <v>0</v>
      </c>
      <c r="BI160" s="121">
        <f>IF(N160="nulová",J160,0)</f>
        <v>0</v>
      </c>
      <c r="BJ160" s="8" t="s">
        <v>43</v>
      </c>
      <c r="BK160" s="121">
        <f>ROUND(I160*H160,2)</f>
        <v>0</v>
      </c>
      <c r="BL160" s="8" t="s">
        <v>74</v>
      </c>
      <c r="BM160" s="120" t="s">
        <v>355</v>
      </c>
    </row>
    <row r="161" spans="1:65" s="7" customFormat="1" ht="22.8" customHeight="1" x14ac:dyDescent="0.25">
      <c r="B161" s="95"/>
      <c r="D161" s="96" t="s">
        <v>41</v>
      </c>
      <c r="E161" s="106" t="s">
        <v>356</v>
      </c>
      <c r="F161" s="106" t="s">
        <v>357</v>
      </c>
      <c r="I161" s="98"/>
      <c r="J161" s="107">
        <f>BK161</f>
        <v>0</v>
      </c>
      <c r="L161" s="95"/>
      <c r="M161" s="100"/>
      <c r="N161" s="101"/>
      <c r="O161" s="101"/>
      <c r="P161" s="102">
        <f>SUM(P162:P164)</f>
        <v>0</v>
      </c>
      <c r="Q161" s="101"/>
      <c r="R161" s="102">
        <f>SUM(R162:R164)</f>
        <v>0</v>
      </c>
      <c r="S161" s="101"/>
      <c r="T161" s="103">
        <f>SUM(T162:T164)</f>
        <v>0</v>
      </c>
      <c r="AR161" s="96" t="s">
        <v>43</v>
      </c>
      <c r="AT161" s="104" t="s">
        <v>41</v>
      </c>
      <c r="AU161" s="104" t="s">
        <v>43</v>
      </c>
      <c r="AY161" s="96" t="s">
        <v>72</v>
      </c>
      <c r="BK161" s="105">
        <f>SUM(BK162:BK164)</f>
        <v>0</v>
      </c>
    </row>
    <row r="162" spans="1:65" s="2" customFormat="1" ht="21.6" customHeight="1" x14ac:dyDescent="0.2">
      <c r="A162" s="17"/>
      <c r="B162" s="108"/>
      <c r="C162" s="109" t="s">
        <v>4</v>
      </c>
      <c r="D162" s="109" t="s">
        <v>73</v>
      </c>
      <c r="E162" s="110" t="s">
        <v>358</v>
      </c>
      <c r="F162" s="111" t="s">
        <v>359</v>
      </c>
      <c r="G162" s="112" t="s">
        <v>75</v>
      </c>
      <c r="H162" s="113">
        <v>1.7</v>
      </c>
      <c r="I162" s="114"/>
      <c r="J162" s="115">
        <f>ROUND(I162*H162,2)</f>
        <v>0</v>
      </c>
      <c r="K162" s="111" t="s">
        <v>0</v>
      </c>
      <c r="L162" s="18"/>
      <c r="M162" s="116" t="s">
        <v>0</v>
      </c>
      <c r="N162" s="117" t="s">
        <v>24</v>
      </c>
      <c r="O162" s="32"/>
      <c r="P162" s="118">
        <f>O162*H162</f>
        <v>0</v>
      </c>
      <c r="Q162" s="118">
        <v>0</v>
      </c>
      <c r="R162" s="118">
        <f>Q162*H162</f>
        <v>0</v>
      </c>
      <c r="S162" s="118">
        <v>0</v>
      </c>
      <c r="T162" s="119">
        <f>S162*H162</f>
        <v>0</v>
      </c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R162" s="120" t="s">
        <v>74</v>
      </c>
      <c r="AT162" s="120" t="s">
        <v>73</v>
      </c>
      <c r="AU162" s="120" t="s">
        <v>44</v>
      </c>
      <c r="AY162" s="8" t="s">
        <v>72</v>
      </c>
      <c r="BE162" s="121">
        <f>IF(N162="základní",J162,0)</f>
        <v>0</v>
      </c>
      <c r="BF162" s="121">
        <f>IF(N162="snížená",J162,0)</f>
        <v>0</v>
      </c>
      <c r="BG162" s="121">
        <f>IF(N162="zákl. přenesená",J162,0)</f>
        <v>0</v>
      </c>
      <c r="BH162" s="121">
        <f>IF(N162="sníž. přenesená",J162,0)</f>
        <v>0</v>
      </c>
      <c r="BI162" s="121">
        <f>IF(N162="nulová",J162,0)</f>
        <v>0</v>
      </c>
      <c r="BJ162" s="8" t="s">
        <v>43</v>
      </c>
      <c r="BK162" s="121">
        <f>ROUND(I162*H162,2)</f>
        <v>0</v>
      </c>
      <c r="BL162" s="8" t="s">
        <v>74</v>
      </c>
      <c r="BM162" s="120" t="s">
        <v>360</v>
      </c>
    </row>
    <row r="163" spans="1:65" s="2" customFormat="1" ht="21.6" customHeight="1" x14ac:dyDescent="0.2">
      <c r="A163" s="17"/>
      <c r="B163" s="108"/>
      <c r="C163" s="109" t="s">
        <v>86</v>
      </c>
      <c r="D163" s="109" t="s">
        <v>73</v>
      </c>
      <c r="E163" s="110" t="s">
        <v>361</v>
      </c>
      <c r="F163" s="111" t="s">
        <v>359</v>
      </c>
      <c r="G163" s="112" t="s">
        <v>75</v>
      </c>
      <c r="H163" s="113">
        <v>1.7</v>
      </c>
      <c r="I163" s="114"/>
      <c r="J163" s="115">
        <f>ROUND(I163*H163,2)</f>
        <v>0</v>
      </c>
      <c r="K163" s="111" t="s">
        <v>0</v>
      </c>
      <c r="L163" s="18"/>
      <c r="M163" s="116" t="s">
        <v>0</v>
      </c>
      <c r="N163" s="117" t="s">
        <v>24</v>
      </c>
      <c r="O163" s="32"/>
      <c r="P163" s="118">
        <f>O163*H163</f>
        <v>0</v>
      </c>
      <c r="Q163" s="118">
        <v>0</v>
      </c>
      <c r="R163" s="118">
        <f>Q163*H163</f>
        <v>0</v>
      </c>
      <c r="S163" s="118">
        <v>0</v>
      </c>
      <c r="T163" s="119">
        <f>S163*H163</f>
        <v>0</v>
      </c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R163" s="120" t="s">
        <v>74</v>
      </c>
      <c r="AT163" s="120" t="s">
        <v>73</v>
      </c>
      <c r="AU163" s="120" t="s">
        <v>44</v>
      </c>
      <c r="AY163" s="8" t="s">
        <v>72</v>
      </c>
      <c r="BE163" s="121">
        <f>IF(N163="základní",J163,0)</f>
        <v>0</v>
      </c>
      <c r="BF163" s="121">
        <f>IF(N163="snížená",J163,0)</f>
        <v>0</v>
      </c>
      <c r="BG163" s="121">
        <f>IF(N163="zákl. přenesená",J163,0)</f>
        <v>0</v>
      </c>
      <c r="BH163" s="121">
        <f>IF(N163="sníž. přenesená",J163,0)</f>
        <v>0</v>
      </c>
      <c r="BI163" s="121">
        <f>IF(N163="nulová",J163,0)</f>
        <v>0</v>
      </c>
      <c r="BJ163" s="8" t="s">
        <v>43</v>
      </c>
      <c r="BK163" s="121">
        <f>ROUND(I163*H163,2)</f>
        <v>0</v>
      </c>
      <c r="BL163" s="8" t="s">
        <v>74</v>
      </c>
      <c r="BM163" s="120" t="s">
        <v>362</v>
      </c>
    </row>
    <row r="164" spans="1:65" s="2" customFormat="1" ht="21.6" customHeight="1" x14ac:dyDescent="0.2">
      <c r="A164" s="17"/>
      <c r="B164" s="108"/>
      <c r="C164" s="109" t="s">
        <v>87</v>
      </c>
      <c r="D164" s="109" t="s">
        <v>73</v>
      </c>
      <c r="E164" s="110" t="s">
        <v>363</v>
      </c>
      <c r="F164" s="111" t="s">
        <v>364</v>
      </c>
      <c r="G164" s="112" t="s">
        <v>75</v>
      </c>
      <c r="H164" s="113">
        <v>2</v>
      </c>
      <c r="I164" s="114"/>
      <c r="J164" s="115">
        <f>ROUND(I164*H164,2)</f>
        <v>0</v>
      </c>
      <c r="K164" s="111" t="s">
        <v>0</v>
      </c>
      <c r="L164" s="18"/>
      <c r="M164" s="116" t="s">
        <v>0</v>
      </c>
      <c r="N164" s="117" t="s">
        <v>24</v>
      </c>
      <c r="O164" s="32"/>
      <c r="P164" s="118">
        <f>O164*H164</f>
        <v>0</v>
      </c>
      <c r="Q164" s="118">
        <v>0</v>
      </c>
      <c r="R164" s="118">
        <f>Q164*H164</f>
        <v>0</v>
      </c>
      <c r="S164" s="118">
        <v>0</v>
      </c>
      <c r="T164" s="119">
        <f>S164*H164</f>
        <v>0</v>
      </c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R164" s="120" t="s">
        <v>74</v>
      </c>
      <c r="AT164" s="120" t="s">
        <v>73</v>
      </c>
      <c r="AU164" s="120" t="s">
        <v>44</v>
      </c>
      <c r="AY164" s="8" t="s">
        <v>72</v>
      </c>
      <c r="BE164" s="121">
        <f>IF(N164="základní",J164,0)</f>
        <v>0</v>
      </c>
      <c r="BF164" s="121">
        <f>IF(N164="snížená",J164,0)</f>
        <v>0</v>
      </c>
      <c r="BG164" s="121">
        <f>IF(N164="zákl. přenesená",J164,0)</f>
        <v>0</v>
      </c>
      <c r="BH164" s="121">
        <f>IF(N164="sníž. přenesená",J164,0)</f>
        <v>0</v>
      </c>
      <c r="BI164" s="121">
        <f>IF(N164="nulová",J164,0)</f>
        <v>0</v>
      </c>
      <c r="BJ164" s="8" t="s">
        <v>43</v>
      </c>
      <c r="BK164" s="121">
        <f>ROUND(I164*H164,2)</f>
        <v>0</v>
      </c>
      <c r="BL164" s="8" t="s">
        <v>74</v>
      </c>
      <c r="BM164" s="120" t="s">
        <v>365</v>
      </c>
    </row>
    <row r="165" spans="1:65" s="7" customFormat="1" ht="22.8" customHeight="1" x14ac:dyDescent="0.25">
      <c r="B165" s="95"/>
      <c r="D165" s="96" t="s">
        <v>41</v>
      </c>
      <c r="E165" s="106" t="s">
        <v>366</v>
      </c>
      <c r="F165" s="106" t="s">
        <v>367</v>
      </c>
      <c r="I165" s="98"/>
      <c r="J165" s="107">
        <f>BK165</f>
        <v>0</v>
      </c>
      <c r="L165" s="95"/>
      <c r="M165" s="100"/>
      <c r="N165" s="101"/>
      <c r="O165" s="101"/>
      <c r="P165" s="102">
        <f>SUM(P166:P167)</f>
        <v>0</v>
      </c>
      <c r="Q165" s="101"/>
      <c r="R165" s="102">
        <f>SUM(R166:R167)</f>
        <v>0</v>
      </c>
      <c r="S165" s="101"/>
      <c r="T165" s="103">
        <f>SUM(T166:T167)</f>
        <v>0</v>
      </c>
      <c r="AR165" s="96" t="s">
        <v>43</v>
      </c>
      <c r="AT165" s="104" t="s">
        <v>41</v>
      </c>
      <c r="AU165" s="104" t="s">
        <v>43</v>
      </c>
      <c r="AY165" s="96" t="s">
        <v>72</v>
      </c>
      <c r="BK165" s="105">
        <f>SUM(BK166:BK167)</f>
        <v>0</v>
      </c>
    </row>
    <row r="166" spans="1:65" s="2" customFormat="1" ht="21.6" customHeight="1" x14ac:dyDescent="0.2">
      <c r="A166" s="17"/>
      <c r="B166" s="108"/>
      <c r="C166" s="109" t="s">
        <v>88</v>
      </c>
      <c r="D166" s="109" t="s">
        <v>73</v>
      </c>
      <c r="E166" s="110" t="s">
        <v>368</v>
      </c>
      <c r="F166" s="111" t="s">
        <v>359</v>
      </c>
      <c r="G166" s="112" t="s">
        <v>75</v>
      </c>
      <c r="H166" s="113">
        <v>1</v>
      </c>
      <c r="I166" s="114"/>
      <c r="J166" s="115">
        <f>ROUND(I166*H166,2)</f>
        <v>0</v>
      </c>
      <c r="K166" s="111" t="s">
        <v>0</v>
      </c>
      <c r="L166" s="18"/>
      <c r="M166" s="116" t="s">
        <v>0</v>
      </c>
      <c r="N166" s="117" t="s">
        <v>24</v>
      </c>
      <c r="O166" s="32"/>
      <c r="P166" s="118">
        <f>O166*H166</f>
        <v>0</v>
      </c>
      <c r="Q166" s="118">
        <v>0</v>
      </c>
      <c r="R166" s="118">
        <f>Q166*H166</f>
        <v>0</v>
      </c>
      <c r="S166" s="118">
        <v>0</v>
      </c>
      <c r="T166" s="119">
        <f>S166*H166</f>
        <v>0</v>
      </c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R166" s="120" t="s">
        <v>74</v>
      </c>
      <c r="AT166" s="120" t="s">
        <v>73</v>
      </c>
      <c r="AU166" s="120" t="s">
        <v>44</v>
      </c>
      <c r="AY166" s="8" t="s">
        <v>72</v>
      </c>
      <c r="BE166" s="121">
        <f>IF(N166="základní",J166,0)</f>
        <v>0</v>
      </c>
      <c r="BF166" s="121">
        <f>IF(N166="snížená",J166,0)</f>
        <v>0</v>
      </c>
      <c r="BG166" s="121">
        <f>IF(N166="zákl. přenesená",J166,0)</f>
        <v>0</v>
      </c>
      <c r="BH166" s="121">
        <f>IF(N166="sníž. přenesená",J166,0)</f>
        <v>0</v>
      </c>
      <c r="BI166" s="121">
        <f>IF(N166="nulová",J166,0)</f>
        <v>0</v>
      </c>
      <c r="BJ166" s="8" t="s">
        <v>43</v>
      </c>
      <c r="BK166" s="121">
        <f>ROUND(I166*H166,2)</f>
        <v>0</v>
      </c>
      <c r="BL166" s="8" t="s">
        <v>74</v>
      </c>
      <c r="BM166" s="120" t="s">
        <v>369</v>
      </c>
    </row>
    <row r="167" spans="1:65" s="2" customFormat="1" ht="21.6" customHeight="1" x14ac:dyDescent="0.2">
      <c r="A167" s="17"/>
      <c r="B167" s="108"/>
      <c r="C167" s="109" t="s">
        <v>89</v>
      </c>
      <c r="D167" s="109" t="s">
        <v>73</v>
      </c>
      <c r="E167" s="110" t="s">
        <v>370</v>
      </c>
      <c r="F167" s="111" t="s">
        <v>371</v>
      </c>
      <c r="G167" s="112" t="s">
        <v>75</v>
      </c>
      <c r="H167" s="113">
        <v>1</v>
      </c>
      <c r="I167" s="114"/>
      <c r="J167" s="115">
        <f>ROUND(I167*H167,2)</f>
        <v>0</v>
      </c>
      <c r="K167" s="111" t="s">
        <v>0</v>
      </c>
      <c r="L167" s="18"/>
      <c r="M167" s="116" t="s">
        <v>0</v>
      </c>
      <c r="N167" s="117" t="s">
        <v>24</v>
      </c>
      <c r="O167" s="32"/>
      <c r="P167" s="118">
        <f>O167*H167</f>
        <v>0</v>
      </c>
      <c r="Q167" s="118">
        <v>0</v>
      </c>
      <c r="R167" s="118">
        <f>Q167*H167</f>
        <v>0</v>
      </c>
      <c r="S167" s="118">
        <v>0</v>
      </c>
      <c r="T167" s="119">
        <f>S167*H167</f>
        <v>0</v>
      </c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R167" s="120" t="s">
        <v>74</v>
      </c>
      <c r="AT167" s="120" t="s">
        <v>73</v>
      </c>
      <c r="AU167" s="120" t="s">
        <v>44</v>
      </c>
      <c r="AY167" s="8" t="s">
        <v>72</v>
      </c>
      <c r="BE167" s="121">
        <f>IF(N167="základní",J167,0)</f>
        <v>0</v>
      </c>
      <c r="BF167" s="121">
        <f>IF(N167="snížená",J167,0)</f>
        <v>0</v>
      </c>
      <c r="BG167" s="121">
        <f>IF(N167="zákl. přenesená",J167,0)</f>
        <v>0</v>
      </c>
      <c r="BH167" s="121">
        <f>IF(N167="sníž. přenesená",J167,0)</f>
        <v>0</v>
      </c>
      <c r="BI167" s="121">
        <f>IF(N167="nulová",J167,0)</f>
        <v>0</v>
      </c>
      <c r="BJ167" s="8" t="s">
        <v>43</v>
      </c>
      <c r="BK167" s="121">
        <f>ROUND(I167*H167,2)</f>
        <v>0</v>
      </c>
      <c r="BL167" s="8" t="s">
        <v>74</v>
      </c>
      <c r="BM167" s="120" t="s">
        <v>372</v>
      </c>
    </row>
    <row r="168" spans="1:65" s="7" customFormat="1" ht="22.8" customHeight="1" x14ac:dyDescent="0.25">
      <c r="B168" s="95"/>
      <c r="D168" s="96" t="s">
        <v>41</v>
      </c>
      <c r="E168" s="106" t="s">
        <v>373</v>
      </c>
      <c r="F168" s="106" t="s">
        <v>374</v>
      </c>
      <c r="I168" s="98"/>
      <c r="J168" s="107">
        <f>BK168</f>
        <v>0</v>
      </c>
      <c r="L168" s="95"/>
      <c r="M168" s="100"/>
      <c r="N168" s="101"/>
      <c r="O168" s="101"/>
      <c r="P168" s="102">
        <f>SUM(P169:P170)</f>
        <v>0</v>
      </c>
      <c r="Q168" s="101"/>
      <c r="R168" s="102">
        <f>SUM(R169:R170)</f>
        <v>0</v>
      </c>
      <c r="S168" s="101"/>
      <c r="T168" s="103">
        <f>SUM(T169:T170)</f>
        <v>0</v>
      </c>
      <c r="AR168" s="96" t="s">
        <v>43</v>
      </c>
      <c r="AT168" s="104" t="s">
        <v>41</v>
      </c>
      <c r="AU168" s="104" t="s">
        <v>43</v>
      </c>
      <c r="AY168" s="96" t="s">
        <v>72</v>
      </c>
      <c r="BK168" s="105">
        <f>SUM(BK169:BK170)</f>
        <v>0</v>
      </c>
    </row>
    <row r="169" spans="1:65" s="2" customFormat="1" ht="21.6" customHeight="1" x14ac:dyDescent="0.2">
      <c r="A169" s="17"/>
      <c r="B169" s="108"/>
      <c r="C169" s="109" t="s">
        <v>90</v>
      </c>
      <c r="D169" s="109" t="s">
        <v>73</v>
      </c>
      <c r="E169" s="110" t="s">
        <v>375</v>
      </c>
      <c r="F169" s="111" t="s">
        <v>359</v>
      </c>
      <c r="G169" s="112" t="s">
        <v>75</v>
      </c>
      <c r="H169" s="113">
        <v>1.6</v>
      </c>
      <c r="I169" s="114"/>
      <c r="J169" s="115">
        <f>ROUND(I169*H169,2)</f>
        <v>0</v>
      </c>
      <c r="K169" s="111" t="s">
        <v>0</v>
      </c>
      <c r="L169" s="18"/>
      <c r="M169" s="116" t="s">
        <v>0</v>
      </c>
      <c r="N169" s="117" t="s">
        <v>24</v>
      </c>
      <c r="O169" s="32"/>
      <c r="P169" s="118">
        <f>O169*H169</f>
        <v>0</v>
      </c>
      <c r="Q169" s="118">
        <v>0</v>
      </c>
      <c r="R169" s="118">
        <f>Q169*H169</f>
        <v>0</v>
      </c>
      <c r="S169" s="118">
        <v>0</v>
      </c>
      <c r="T169" s="119">
        <f>S169*H169</f>
        <v>0</v>
      </c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R169" s="120" t="s">
        <v>74</v>
      </c>
      <c r="AT169" s="120" t="s">
        <v>73</v>
      </c>
      <c r="AU169" s="120" t="s">
        <v>44</v>
      </c>
      <c r="AY169" s="8" t="s">
        <v>72</v>
      </c>
      <c r="BE169" s="121">
        <f>IF(N169="základní",J169,0)</f>
        <v>0</v>
      </c>
      <c r="BF169" s="121">
        <f>IF(N169="snížená",J169,0)</f>
        <v>0</v>
      </c>
      <c r="BG169" s="121">
        <f>IF(N169="zákl. přenesená",J169,0)</f>
        <v>0</v>
      </c>
      <c r="BH169" s="121">
        <f>IF(N169="sníž. přenesená",J169,0)</f>
        <v>0</v>
      </c>
      <c r="BI169" s="121">
        <f>IF(N169="nulová",J169,0)</f>
        <v>0</v>
      </c>
      <c r="BJ169" s="8" t="s">
        <v>43</v>
      </c>
      <c r="BK169" s="121">
        <f>ROUND(I169*H169,2)</f>
        <v>0</v>
      </c>
      <c r="BL169" s="8" t="s">
        <v>74</v>
      </c>
      <c r="BM169" s="120" t="s">
        <v>376</v>
      </c>
    </row>
    <row r="170" spans="1:65" s="2" customFormat="1" ht="21.6" customHeight="1" x14ac:dyDescent="0.2">
      <c r="A170" s="17"/>
      <c r="B170" s="108"/>
      <c r="C170" s="109" t="s">
        <v>3</v>
      </c>
      <c r="D170" s="109" t="s">
        <v>73</v>
      </c>
      <c r="E170" s="110" t="s">
        <v>377</v>
      </c>
      <c r="F170" s="111" t="s">
        <v>378</v>
      </c>
      <c r="G170" s="112" t="s">
        <v>75</v>
      </c>
      <c r="H170" s="113">
        <v>1</v>
      </c>
      <c r="I170" s="114"/>
      <c r="J170" s="115">
        <f>ROUND(I170*H170,2)</f>
        <v>0</v>
      </c>
      <c r="K170" s="111" t="s">
        <v>0</v>
      </c>
      <c r="L170" s="18"/>
      <c r="M170" s="116" t="s">
        <v>0</v>
      </c>
      <c r="N170" s="117" t="s">
        <v>24</v>
      </c>
      <c r="O170" s="32"/>
      <c r="P170" s="118">
        <f>O170*H170</f>
        <v>0</v>
      </c>
      <c r="Q170" s="118">
        <v>0</v>
      </c>
      <c r="R170" s="118">
        <f>Q170*H170</f>
        <v>0</v>
      </c>
      <c r="S170" s="118">
        <v>0</v>
      </c>
      <c r="T170" s="119">
        <f>S170*H170</f>
        <v>0</v>
      </c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R170" s="120" t="s">
        <v>74</v>
      </c>
      <c r="AT170" s="120" t="s">
        <v>73</v>
      </c>
      <c r="AU170" s="120" t="s">
        <v>44</v>
      </c>
      <c r="AY170" s="8" t="s">
        <v>72</v>
      </c>
      <c r="BE170" s="121">
        <f>IF(N170="základní",J170,0)</f>
        <v>0</v>
      </c>
      <c r="BF170" s="121">
        <f>IF(N170="snížená",J170,0)</f>
        <v>0</v>
      </c>
      <c r="BG170" s="121">
        <f>IF(N170="zákl. přenesená",J170,0)</f>
        <v>0</v>
      </c>
      <c r="BH170" s="121">
        <f>IF(N170="sníž. přenesená",J170,0)</f>
        <v>0</v>
      </c>
      <c r="BI170" s="121">
        <f>IF(N170="nulová",J170,0)</f>
        <v>0</v>
      </c>
      <c r="BJ170" s="8" t="s">
        <v>43</v>
      </c>
      <c r="BK170" s="121">
        <f>ROUND(I170*H170,2)</f>
        <v>0</v>
      </c>
      <c r="BL170" s="8" t="s">
        <v>74</v>
      </c>
      <c r="BM170" s="120" t="s">
        <v>379</v>
      </c>
    </row>
    <row r="171" spans="1:65" s="7" customFormat="1" ht="22.8" customHeight="1" x14ac:dyDescent="0.25">
      <c r="B171" s="95"/>
      <c r="D171" s="96" t="s">
        <v>41</v>
      </c>
      <c r="E171" s="106" t="s">
        <v>380</v>
      </c>
      <c r="F171" s="106" t="s">
        <v>381</v>
      </c>
      <c r="I171" s="98"/>
      <c r="J171" s="107">
        <f>BK171</f>
        <v>0</v>
      </c>
      <c r="L171" s="95"/>
      <c r="M171" s="100"/>
      <c r="N171" s="101"/>
      <c r="O171" s="101"/>
      <c r="P171" s="102">
        <f>SUM(P172:P173)</f>
        <v>0</v>
      </c>
      <c r="Q171" s="101"/>
      <c r="R171" s="102">
        <f>SUM(R172:R173)</f>
        <v>0</v>
      </c>
      <c r="S171" s="101"/>
      <c r="T171" s="103">
        <f>SUM(T172:T173)</f>
        <v>0</v>
      </c>
      <c r="AR171" s="96" t="s">
        <v>43</v>
      </c>
      <c r="AT171" s="104" t="s">
        <v>41</v>
      </c>
      <c r="AU171" s="104" t="s">
        <v>43</v>
      </c>
      <c r="AY171" s="96" t="s">
        <v>72</v>
      </c>
      <c r="BK171" s="105">
        <f>SUM(BK172:BK173)</f>
        <v>0</v>
      </c>
    </row>
    <row r="172" spans="1:65" s="2" customFormat="1" ht="21.6" customHeight="1" x14ac:dyDescent="0.2">
      <c r="A172" s="17"/>
      <c r="B172" s="108"/>
      <c r="C172" s="109" t="s">
        <v>91</v>
      </c>
      <c r="D172" s="109" t="s">
        <v>73</v>
      </c>
      <c r="E172" s="110" t="s">
        <v>382</v>
      </c>
      <c r="F172" s="111" t="s">
        <v>359</v>
      </c>
      <c r="G172" s="112" t="s">
        <v>75</v>
      </c>
      <c r="H172" s="113">
        <v>1.2</v>
      </c>
      <c r="I172" s="114"/>
      <c r="J172" s="115">
        <f>ROUND(I172*H172,2)</f>
        <v>0</v>
      </c>
      <c r="K172" s="111" t="s">
        <v>0</v>
      </c>
      <c r="L172" s="18"/>
      <c r="M172" s="116" t="s">
        <v>0</v>
      </c>
      <c r="N172" s="117" t="s">
        <v>24</v>
      </c>
      <c r="O172" s="32"/>
      <c r="P172" s="118">
        <f>O172*H172</f>
        <v>0</v>
      </c>
      <c r="Q172" s="118">
        <v>0</v>
      </c>
      <c r="R172" s="118">
        <f>Q172*H172</f>
        <v>0</v>
      </c>
      <c r="S172" s="118">
        <v>0</v>
      </c>
      <c r="T172" s="119">
        <f>S172*H172</f>
        <v>0</v>
      </c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R172" s="120" t="s">
        <v>74</v>
      </c>
      <c r="AT172" s="120" t="s">
        <v>73</v>
      </c>
      <c r="AU172" s="120" t="s">
        <v>44</v>
      </c>
      <c r="AY172" s="8" t="s">
        <v>72</v>
      </c>
      <c r="BE172" s="121">
        <f>IF(N172="základní",J172,0)</f>
        <v>0</v>
      </c>
      <c r="BF172" s="121">
        <f>IF(N172="snížená",J172,0)</f>
        <v>0</v>
      </c>
      <c r="BG172" s="121">
        <f>IF(N172="zákl. přenesená",J172,0)</f>
        <v>0</v>
      </c>
      <c r="BH172" s="121">
        <f>IF(N172="sníž. přenesená",J172,0)</f>
        <v>0</v>
      </c>
      <c r="BI172" s="121">
        <f>IF(N172="nulová",J172,0)</f>
        <v>0</v>
      </c>
      <c r="BJ172" s="8" t="s">
        <v>43</v>
      </c>
      <c r="BK172" s="121">
        <f>ROUND(I172*H172,2)</f>
        <v>0</v>
      </c>
      <c r="BL172" s="8" t="s">
        <v>74</v>
      </c>
      <c r="BM172" s="120" t="s">
        <v>383</v>
      </c>
    </row>
    <row r="173" spans="1:65" s="2" customFormat="1" ht="21.6" customHeight="1" x14ac:dyDescent="0.2">
      <c r="A173" s="17"/>
      <c r="B173" s="108"/>
      <c r="C173" s="109" t="s">
        <v>92</v>
      </c>
      <c r="D173" s="109" t="s">
        <v>73</v>
      </c>
      <c r="E173" s="110" t="s">
        <v>384</v>
      </c>
      <c r="F173" s="111" t="s">
        <v>385</v>
      </c>
      <c r="G173" s="112" t="s">
        <v>75</v>
      </c>
      <c r="H173" s="113">
        <v>1</v>
      </c>
      <c r="I173" s="114"/>
      <c r="J173" s="115">
        <f>ROUND(I173*H173,2)</f>
        <v>0</v>
      </c>
      <c r="K173" s="111" t="s">
        <v>0</v>
      </c>
      <c r="L173" s="18"/>
      <c r="M173" s="116" t="s">
        <v>0</v>
      </c>
      <c r="N173" s="117" t="s">
        <v>24</v>
      </c>
      <c r="O173" s="32"/>
      <c r="P173" s="118">
        <f>O173*H173</f>
        <v>0</v>
      </c>
      <c r="Q173" s="118">
        <v>0</v>
      </c>
      <c r="R173" s="118">
        <f>Q173*H173</f>
        <v>0</v>
      </c>
      <c r="S173" s="118">
        <v>0</v>
      </c>
      <c r="T173" s="119">
        <f>S173*H173</f>
        <v>0</v>
      </c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R173" s="120" t="s">
        <v>74</v>
      </c>
      <c r="AT173" s="120" t="s">
        <v>73</v>
      </c>
      <c r="AU173" s="120" t="s">
        <v>44</v>
      </c>
      <c r="AY173" s="8" t="s">
        <v>72</v>
      </c>
      <c r="BE173" s="121">
        <f>IF(N173="základní",J173,0)</f>
        <v>0</v>
      </c>
      <c r="BF173" s="121">
        <f>IF(N173="snížená",J173,0)</f>
        <v>0</v>
      </c>
      <c r="BG173" s="121">
        <f>IF(N173="zákl. přenesená",J173,0)</f>
        <v>0</v>
      </c>
      <c r="BH173" s="121">
        <f>IF(N173="sníž. přenesená",J173,0)</f>
        <v>0</v>
      </c>
      <c r="BI173" s="121">
        <f>IF(N173="nulová",J173,0)</f>
        <v>0</v>
      </c>
      <c r="BJ173" s="8" t="s">
        <v>43</v>
      </c>
      <c r="BK173" s="121">
        <f>ROUND(I173*H173,2)</f>
        <v>0</v>
      </c>
      <c r="BL173" s="8" t="s">
        <v>74</v>
      </c>
      <c r="BM173" s="120" t="s">
        <v>386</v>
      </c>
    </row>
    <row r="174" spans="1:65" s="7" customFormat="1" ht="22.8" customHeight="1" x14ac:dyDescent="0.25">
      <c r="B174" s="95"/>
      <c r="D174" s="96" t="s">
        <v>41</v>
      </c>
      <c r="E174" s="106" t="s">
        <v>387</v>
      </c>
      <c r="F174" s="106" t="s">
        <v>388</v>
      </c>
      <c r="I174" s="98"/>
      <c r="J174" s="107">
        <f>BK174</f>
        <v>0</v>
      </c>
      <c r="L174" s="95"/>
      <c r="M174" s="100"/>
      <c r="N174" s="101"/>
      <c r="O174" s="101"/>
      <c r="P174" s="102">
        <f>SUM(P175:P176)</f>
        <v>0</v>
      </c>
      <c r="Q174" s="101"/>
      <c r="R174" s="102">
        <f>SUM(R175:R176)</f>
        <v>0</v>
      </c>
      <c r="S174" s="101"/>
      <c r="T174" s="103">
        <f>SUM(T175:T176)</f>
        <v>0</v>
      </c>
      <c r="AR174" s="96" t="s">
        <v>43</v>
      </c>
      <c r="AT174" s="104" t="s">
        <v>41</v>
      </c>
      <c r="AU174" s="104" t="s">
        <v>43</v>
      </c>
      <c r="AY174" s="96" t="s">
        <v>72</v>
      </c>
      <c r="BK174" s="105">
        <f>SUM(BK175:BK176)</f>
        <v>0</v>
      </c>
    </row>
    <row r="175" spans="1:65" s="2" customFormat="1" ht="21.6" customHeight="1" x14ac:dyDescent="0.2">
      <c r="A175" s="17"/>
      <c r="B175" s="108"/>
      <c r="C175" s="109" t="s">
        <v>93</v>
      </c>
      <c r="D175" s="109" t="s">
        <v>73</v>
      </c>
      <c r="E175" s="110" t="s">
        <v>389</v>
      </c>
      <c r="F175" s="111" t="s">
        <v>332</v>
      </c>
      <c r="G175" s="112" t="s">
        <v>75</v>
      </c>
      <c r="H175" s="113">
        <v>3.6</v>
      </c>
      <c r="I175" s="114"/>
      <c r="J175" s="115">
        <f>ROUND(I175*H175,2)</f>
        <v>0</v>
      </c>
      <c r="K175" s="111" t="s">
        <v>0</v>
      </c>
      <c r="L175" s="18"/>
      <c r="M175" s="116" t="s">
        <v>0</v>
      </c>
      <c r="N175" s="117" t="s">
        <v>24</v>
      </c>
      <c r="O175" s="32"/>
      <c r="P175" s="118">
        <f>O175*H175</f>
        <v>0</v>
      </c>
      <c r="Q175" s="118">
        <v>0</v>
      </c>
      <c r="R175" s="118">
        <f>Q175*H175</f>
        <v>0</v>
      </c>
      <c r="S175" s="118">
        <v>0</v>
      </c>
      <c r="T175" s="119">
        <f>S175*H175</f>
        <v>0</v>
      </c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R175" s="120" t="s">
        <v>74</v>
      </c>
      <c r="AT175" s="120" t="s">
        <v>73</v>
      </c>
      <c r="AU175" s="120" t="s">
        <v>44</v>
      </c>
      <c r="AY175" s="8" t="s">
        <v>72</v>
      </c>
      <c r="BE175" s="121">
        <f>IF(N175="základní",J175,0)</f>
        <v>0</v>
      </c>
      <c r="BF175" s="121">
        <f>IF(N175="snížená",J175,0)</f>
        <v>0</v>
      </c>
      <c r="BG175" s="121">
        <f>IF(N175="zákl. přenesená",J175,0)</f>
        <v>0</v>
      </c>
      <c r="BH175" s="121">
        <f>IF(N175="sníž. přenesená",J175,0)</f>
        <v>0</v>
      </c>
      <c r="BI175" s="121">
        <f>IF(N175="nulová",J175,0)</f>
        <v>0</v>
      </c>
      <c r="BJ175" s="8" t="s">
        <v>43</v>
      </c>
      <c r="BK175" s="121">
        <f>ROUND(I175*H175,2)</f>
        <v>0</v>
      </c>
      <c r="BL175" s="8" t="s">
        <v>74</v>
      </c>
      <c r="BM175" s="120" t="s">
        <v>390</v>
      </c>
    </row>
    <row r="176" spans="1:65" s="2" customFormat="1" ht="21.6" customHeight="1" x14ac:dyDescent="0.2">
      <c r="A176" s="17"/>
      <c r="B176" s="108"/>
      <c r="C176" s="109" t="s">
        <v>94</v>
      </c>
      <c r="D176" s="109" t="s">
        <v>73</v>
      </c>
      <c r="E176" s="110" t="s">
        <v>391</v>
      </c>
      <c r="F176" s="111" t="s">
        <v>392</v>
      </c>
      <c r="G176" s="112" t="s">
        <v>75</v>
      </c>
      <c r="H176" s="113">
        <v>2</v>
      </c>
      <c r="I176" s="114"/>
      <c r="J176" s="115">
        <f>ROUND(I176*H176,2)</f>
        <v>0</v>
      </c>
      <c r="K176" s="111" t="s">
        <v>0</v>
      </c>
      <c r="L176" s="18"/>
      <c r="M176" s="116" t="s">
        <v>0</v>
      </c>
      <c r="N176" s="117" t="s">
        <v>24</v>
      </c>
      <c r="O176" s="32"/>
      <c r="P176" s="118">
        <f>O176*H176</f>
        <v>0</v>
      </c>
      <c r="Q176" s="118">
        <v>0</v>
      </c>
      <c r="R176" s="118">
        <f>Q176*H176</f>
        <v>0</v>
      </c>
      <c r="S176" s="118">
        <v>0</v>
      </c>
      <c r="T176" s="119">
        <f>S176*H176</f>
        <v>0</v>
      </c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R176" s="120" t="s">
        <v>74</v>
      </c>
      <c r="AT176" s="120" t="s">
        <v>73</v>
      </c>
      <c r="AU176" s="120" t="s">
        <v>44</v>
      </c>
      <c r="AY176" s="8" t="s">
        <v>72</v>
      </c>
      <c r="BE176" s="121">
        <f>IF(N176="základní",J176,0)</f>
        <v>0</v>
      </c>
      <c r="BF176" s="121">
        <f>IF(N176="snížená",J176,0)</f>
        <v>0</v>
      </c>
      <c r="BG176" s="121">
        <f>IF(N176="zákl. přenesená",J176,0)</f>
        <v>0</v>
      </c>
      <c r="BH176" s="121">
        <f>IF(N176="sníž. přenesená",J176,0)</f>
        <v>0</v>
      </c>
      <c r="BI176" s="121">
        <f>IF(N176="nulová",J176,0)</f>
        <v>0</v>
      </c>
      <c r="BJ176" s="8" t="s">
        <v>43</v>
      </c>
      <c r="BK176" s="121">
        <f>ROUND(I176*H176,2)</f>
        <v>0</v>
      </c>
      <c r="BL176" s="8" t="s">
        <v>74</v>
      </c>
      <c r="BM176" s="120" t="s">
        <v>393</v>
      </c>
    </row>
    <row r="177" spans="1:65" s="7" customFormat="1" ht="22.8" customHeight="1" x14ac:dyDescent="0.25">
      <c r="B177" s="95"/>
      <c r="D177" s="96" t="s">
        <v>41</v>
      </c>
      <c r="E177" s="106" t="s">
        <v>394</v>
      </c>
      <c r="F177" s="106" t="s">
        <v>395</v>
      </c>
      <c r="I177" s="98"/>
      <c r="J177" s="107">
        <f>BK177</f>
        <v>0</v>
      </c>
      <c r="L177" s="95"/>
      <c r="M177" s="100"/>
      <c r="N177" s="101"/>
      <c r="O177" s="101"/>
      <c r="P177" s="102">
        <f>SUM(P178:P180)</f>
        <v>0</v>
      </c>
      <c r="Q177" s="101"/>
      <c r="R177" s="102">
        <f>SUM(R178:R180)</f>
        <v>0</v>
      </c>
      <c r="S177" s="101"/>
      <c r="T177" s="103">
        <f>SUM(T178:T180)</f>
        <v>0</v>
      </c>
      <c r="AR177" s="96" t="s">
        <v>43</v>
      </c>
      <c r="AT177" s="104" t="s">
        <v>41</v>
      </c>
      <c r="AU177" s="104" t="s">
        <v>43</v>
      </c>
      <c r="AY177" s="96" t="s">
        <v>72</v>
      </c>
      <c r="BK177" s="105">
        <f>SUM(BK178:BK180)</f>
        <v>0</v>
      </c>
    </row>
    <row r="178" spans="1:65" s="2" customFormat="1" ht="43.2" customHeight="1" x14ac:dyDescent="0.2">
      <c r="A178" s="17"/>
      <c r="B178" s="108"/>
      <c r="C178" s="109" t="s">
        <v>95</v>
      </c>
      <c r="D178" s="109" t="s">
        <v>73</v>
      </c>
      <c r="E178" s="110" t="s">
        <v>396</v>
      </c>
      <c r="F178" s="111" t="s">
        <v>397</v>
      </c>
      <c r="G178" s="112" t="s">
        <v>75</v>
      </c>
      <c r="H178" s="113">
        <v>1</v>
      </c>
      <c r="I178" s="114"/>
      <c r="J178" s="115">
        <f>ROUND(I178*H178,2)</f>
        <v>0</v>
      </c>
      <c r="K178" s="111" t="s">
        <v>0</v>
      </c>
      <c r="L178" s="18"/>
      <c r="M178" s="116" t="s">
        <v>0</v>
      </c>
      <c r="N178" s="117" t="s">
        <v>24</v>
      </c>
      <c r="O178" s="32"/>
      <c r="P178" s="118">
        <f>O178*H178</f>
        <v>0</v>
      </c>
      <c r="Q178" s="118">
        <v>0</v>
      </c>
      <c r="R178" s="118">
        <f>Q178*H178</f>
        <v>0</v>
      </c>
      <c r="S178" s="118">
        <v>0</v>
      </c>
      <c r="T178" s="119">
        <f>S178*H178</f>
        <v>0</v>
      </c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R178" s="120" t="s">
        <v>74</v>
      </c>
      <c r="AT178" s="120" t="s">
        <v>73</v>
      </c>
      <c r="AU178" s="120" t="s">
        <v>44</v>
      </c>
      <c r="AY178" s="8" t="s">
        <v>72</v>
      </c>
      <c r="BE178" s="121">
        <f>IF(N178="základní",J178,0)</f>
        <v>0</v>
      </c>
      <c r="BF178" s="121">
        <f>IF(N178="snížená",J178,0)</f>
        <v>0</v>
      </c>
      <c r="BG178" s="121">
        <f>IF(N178="zákl. přenesená",J178,0)</f>
        <v>0</v>
      </c>
      <c r="BH178" s="121">
        <f>IF(N178="sníž. přenesená",J178,0)</f>
        <v>0</v>
      </c>
      <c r="BI178" s="121">
        <f>IF(N178="nulová",J178,0)</f>
        <v>0</v>
      </c>
      <c r="BJ178" s="8" t="s">
        <v>43</v>
      </c>
      <c r="BK178" s="121">
        <f>ROUND(I178*H178,2)</f>
        <v>0</v>
      </c>
      <c r="BL178" s="8" t="s">
        <v>74</v>
      </c>
      <c r="BM178" s="120" t="s">
        <v>398</v>
      </c>
    </row>
    <row r="179" spans="1:65" s="2" customFormat="1" ht="43.2" customHeight="1" x14ac:dyDescent="0.2">
      <c r="A179" s="17"/>
      <c r="B179" s="108"/>
      <c r="C179" s="109" t="s">
        <v>96</v>
      </c>
      <c r="D179" s="109" t="s">
        <v>73</v>
      </c>
      <c r="E179" s="110" t="s">
        <v>399</v>
      </c>
      <c r="F179" s="111" t="s">
        <v>400</v>
      </c>
      <c r="G179" s="112" t="s">
        <v>75</v>
      </c>
      <c r="H179" s="113">
        <v>1</v>
      </c>
      <c r="I179" s="114"/>
      <c r="J179" s="115">
        <f>ROUND(I179*H179,2)</f>
        <v>0</v>
      </c>
      <c r="K179" s="111" t="s">
        <v>0</v>
      </c>
      <c r="L179" s="18"/>
      <c r="M179" s="116" t="s">
        <v>0</v>
      </c>
      <c r="N179" s="117" t="s">
        <v>24</v>
      </c>
      <c r="O179" s="32"/>
      <c r="P179" s="118">
        <f>O179*H179</f>
        <v>0</v>
      </c>
      <c r="Q179" s="118">
        <v>0</v>
      </c>
      <c r="R179" s="118">
        <f>Q179*H179</f>
        <v>0</v>
      </c>
      <c r="S179" s="118">
        <v>0</v>
      </c>
      <c r="T179" s="119">
        <f>S179*H179</f>
        <v>0</v>
      </c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R179" s="120" t="s">
        <v>74</v>
      </c>
      <c r="AT179" s="120" t="s">
        <v>73</v>
      </c>
      <c r="AU179" s="120" t="s">
        <v>44</v>
      </c>
      <c r="AY179" s="8" t="s">
        <v>72</v>
      </c>
      <c r="BE179" s="121">
        <f>IF(N179="základní",J179,0)</f>
        <v>0</v>
      </c>
      <c r="BF179" s="121">
        <f>IF(N179="snížená",J179,0)</f>
        <v>0</v>
      </c>
      <c r="BG179" s="121">
        <f>IF(N179="zákl. přenesená",J179,0)</f>
        <v>0</v>
      </c>
      <c r="BH179" s="121">
        <f>IF(N179="sníž. přenesená",J179,0)</f>
        <v>0</v>
      </c>
      <c r="BI179" s="121">
        <f>IF(N179="nulová",J179,0)</f>
        <v>0</v>
      </c>
      <c r="BJ179" s="8" t="s">
        <v>43</v>
      </c>
      <c r="BK179" s="121">
        <f>ROUND(I179*H179,2)</f>
        <v>0</v>
      </c>
      <c r="BL179" s="8" t="s">
        <v>74</v>
      </c>
      <c r="BM179" s="120" t="s">
        <v>401</v>
      </c>
    </row>
    <row r="180" spans="1:65" s="2" customFormat="1" ht="32.4" customHeight="1" x14ac:dyDescent="0.2">
      <c r="A180" s="17"/>
      <c r="B180" s="108"/>
      <c r="C180" s="109" t="s">
        <v>97</v>
      </c>
      <c r="D180" s="109" t="s">
        <v>73</v>
      </c>
      <c r="E180" s="110" t="s">
        <v>402</v>
      </c>
      <c r="F180" s="111" t="s">
        <v>403</v>
      </c>
      <c r="G180" s="112" t="s">
        <v>75</v>
      </c>
      <c r="H180" s="113">
        <v>9</v>
      </c>
      <c r="I180" s="114"/>
      <c r="J180" s="115">
        <f>ROUND(I180*H180,2)</f>
        <v>0</v>
      </c>
      <c r="K180" s="111" t="s">
        <v>0</v>
      </c>
      <c r="L180" s="18"/>
      <c r="M180" s="116" t="s">
        <v>0</v>
      </c>
      <c r="N180" s="117" t="s">
        <v>24</v>
      </c>
      <c r="O180" s="32"/>
      <c r="P180" s="118">
        <f>O180*H180</f>
        <v>0</v>
      </c>
      <c r="Q180" s="118">
        <v>0</v>
      </c>
      <c r="R180" s="118">
        <f>Q180*H180</f>
        <v>0</v>
      </c>
      <c r="S180" s="118">
        <v>0</v>
      </c>
      <c r="T180" s="119">
        <f>S180*H180</f>
        <v>0</v>
      </c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R180" s="120" t="s">
        <v>74</v>
      </c>
      <c r="AT180" s="120" t="s">
        <v>73</v>
      </c>
      <c r="AU180" s="120" t="s">
        <v>44</v>
      </c>
      <c r="AY180" s="8" t="s">
        <v>72</v>
      </c>
      <c r="BE180" s="121">
        <f>IF(N180="základní",J180,0)</f>
        <v>0</v>
      </c>
      <c r="BF180" s="121">
        <f>IF(N180="snížená",J180,0)</f>
        <v>0</v>
      </c>
      <c r="BG180" s="121">
        <f>IF(N180="zákl. přenesená",J180,0)</f>
        <v>0</v>
      </c>
      <c r="BH180" s="121">
        <f>IF(N180="sníž. přenesená",J180,0)</f>
        <v>0</v>
      </c>
      <c r="BI180" s="121">
        <f>IF(N180="nulová",J180,0)</f>
        <v>0</v>
      </c>
      <c r="BJ180" s="8" t="s">
        <v>43</v>
      </c>
      <c r="BK180" s="121">
        <f>ROUND(I180*H180,2)</f>
        <v>0</v>
      </c>
      <c r="BL180" s="8" t="s">
        <v>74</v>
      </c>
      <c r="BM180" s="120" t="s">
        <v>404</v>
      </c>
    </row>
    <row r="181" spans="1:65" s="7" customFormat="1" ht="25.95" customHeight="1" x14ac:dyDescent="0.25">
      <c r="B181" s="95"/>
      <c r="D181" s="96" t="s">
        <v>41</v>
      </c>
      <c r="E181" s="97" t="s">
        <v>264</v>
      </c>
      <c r="F181" s="97" t="s">
        <v>265</v>
      </c>
      <c r="I181" s="98"/>
      <c r="J181" s="99">
        <f>BK181</f>
        <v>0</v>
      </c>
      <c r="L181" s="95"/>
      <c r="M181" s="100"/>
      <c r="N181" s="101"/>
      <c r="O181" s="101"/>
      <c r="P181" s="102">
        <f>P182</f>
        <v>0</v>
      </c>
      <c r="Q181" s="101"/>
      <c r="R181" s="102">
        <f>R182</f>
        <v>0</v>
      </c>
      <c r="S181" s="101"/>
      <c r="T181" s="103">
        <f>T182</f>
        <v>0</v>
      </c>
      <c r="AR181" s="96" t="s">
        <v>43</v>
      </c>
      <c r="AT181" s="104" t="s">
        <v>41</v>
      </c>
      <c r="AU181" s="104" t="s">
        <v>42</v>
      </c>
      <c r="AY181" s="96" t="s">
        <v>72</v>
      </c>
      <c r="BK181" s="105">
        <f>BK182</f>
        <v>0</v>
      </c>
    </row>
    <row r="182" spans="1:65" s="7" customFormat="1" ht="22.8" customHeight="1" x14ac:dyDescent="0.25">
      <c r="B182" s="95"/>
      <c r="D182" s="96" t="s">
        <v>41</v>
      </c>
      <c r="E182" s="106" t="s">
        <v>266</v>
      </c>
      <c r="F182" s="106" t="s">
        <v>265</v>
      </c>
      <c r="I182" s="98"/>
      <c r="J182" s="107">
        <f>BK182</f>
        <v>0</v>
      </c>
      <c r="L182" s="95"/>
      <c r="M182" s="100"/>
      <c r="N182" s="101"/>
      <c r="O182" s="101"/>
      <c r="P182" s="102">
        <f>SUM(P183:P186)</f>
        <v>0</v>
      </c>
      <c r="Q182" s="101"/>
      <c r="R182" s="102">
        <f>SUM(R183:R186)</f>
        <v>0</v>
      </c>
      <c r="S182" s="101"/>
      <c r="T182" s="103">
        <f>SUM(T183:T186)</f>
        <v>0</v>
      </c>
      <c r="AR182" s="96" t="s">
        <v>43</v>
      </c>
      <c r="AT182" s="104" t="s">
        <v>41</v>
      </c>
      <c r="AU182" s="104" t="s">
        <v>43</v>
      </c>
      <c r="AY182" s="96" t="s">
        <v>72</v>
      </c>
      <c r="BK182" s="105">
        <f>SUM(BK183:BK186)</f>
        <v>0</v>
      </c>
    </row>
    <row r="183" spans="1:65" s="2" customFormat="1" ht="14.4" customHeight="1" x14ac:dyDescent="0.2">
      <c r="A183" s="17"/>
      <c r="B183" s="108"/>
      <c r="C183" s="109" t="s">
        <v>98</v>
      </c>
      <c r="D183" s="109" t="s">
        <v>73</v>
      </c>
      <c r="E183" s="110" t="s">
        <v>267</v>
      </c>
      <c r="F183" s="111" t="s">
        <v>268</v>
      </c>
      <c r="G183" s="112" t="s">
        <v>155</v>
      </c>
      <c r="H183" s="113">
        <v>1</v>
      </c>
      <c r="I183" s="114"/>
      <c r="J183" s="115">
        <f>ROUND(I183*H183,2)</f>
        <v>0</v>
      </c>
      <c r="K183" s="111" t="s">
        <v>0</v>
      </c>
      <c r="L183" s="18"/>
      <c r="M183" s="116" t="s">
        <v>0</v>
      </c>
      <c r="N183" s="117" t="s">
        <v>24</v>
      </c>
      <c r="O183" s="32"/>
      <c r="P183" s="118">
        <f>O183*H183</f>
        <v>0</v>
      </c>
      <c r="Q183" s="118">
        <v>0</v>
      </c>
      <c r="R183" s="118">
        <f>Q183*H183</f>
        <v>0</v>
      </c>
      <c r="S183" s="118">
        <v>0</v>
      </c>
      <c r="T183" s="119">
        <f>S183*H183</f>
        <v>0</v>
      </c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R183" s="120" t="s">
        <v>74</v>
      </c>
      <c r="AT183" s="120" t="s">
        <v>73</v>
      </c>
      <c r="AU183" s="120" t="s">
        <v>44</v>
      </c>
      <c r="AY183" s="8" t="s">
        <v>72</v>
      </c>
      <c r="BE183" s="121">
        <f>IF(N183="základní",J183,0)</f>
        <v>0</v>
      </c>
      <c r="BF183" s="121">
        <f>IF(N183="snížená",J183,0)</f>
        <v>0</v>
      </c>
      <c r="BG183" s="121">
        <f>IF(N183="zákl. přenesená",J183,0)</f>
        <v>0</v>
      </c>
      <c r="BH183" s="121">
        <f>IF(N183="sníž. přenesená",J183,0)</f>
        <v>0</v>
      </c>
      <c r="BI183" s="121">
        <f>IF(N183="nulová",J183,0)</f>
        <v>0</v>
      </c>
      <c r="BJ183" s="8" t="s">
        <v>43</v>
      </c>
      <c r="BK183" s="121">
        <f>ROUND(I183*H183,2)</f>
        <v>0</v>
      </c>
      <c r="BL183" s="8" t="s">
        <v>74</v>
      </c>
      <c r="BM183" s="120" t="s">
        <v>405</v>
      </c>
    </row>
    <row r="184" spans="1:65" s="2" customFormat="1" ht="14.4" customHeight="1" x14ac:dyDescent="0.2">
      <c r="A184" s="17"/>
      <c r="B184" s="108"/>
      <c r="C184" s="109" t="s">
        <v>99</v>
      </c>
      <c r="D184" s="109" t="s">
        <v>73</v>
      </c>
      <c r="E184" s="110" t="s">
        <v>270</v>
      </c>
      <c r="F184" s="111" t="s">
        <v>271</v>
      </c>
      <c r="G184" s="112" t="s">
        <v>155</v>
      </c>
      <c r="H184" s="113">
        <v>1</v>
      </c>
      <c r="I184" s="114"/>
      <c r="J184" s="115">
        <f>ROUND(I184*H184,2)</f>
        <v>0</v>
      </c>
      <c r="K184" s="111" t="s">
        <v>0</v>
      </c>
      <c r="L184" s="18"/>
      <c r="M184" s="116" t="s">
        <v>0</v>
      </c>
      <c r="N184" s="117" t="s">
        <v>24</v>
      </c>
      <c r="O184" s="32"/>
      <c r="P184" s="118">
        <f>O184*H184</f>
        <v>0</v>
      </c>
      <c r="Q184" s="118">
        <v>0</v>
      </c>
      <c r="R184" s="118">
        <f>Q184*H184</f>
        <v>0</v>
      </c>
      <c r="S184" s="118">
        <v>0</v>
      </c>
      <c r="T184" s="119">
        <f>S184*H184</f>
        <v>0</v>
      </c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R184" s="120" t="s">
        <v>74</v>
      </c>
      <c r="AT184" s="120" t="s">
        <v>73</v>
      </c>
      <c r="AU184" s="120" t="s">
        <v>44</v>
      </c>
      <c r="AY184" s="8" t="s">
        <v>72</v>
      </c>
      <c r="BE184" s="121">
        <f>IF(N184="základní",J184,0)</f>
        <v>0</v>
      </c>
      <c r="BF184" s="121">
        <f>IF(N184="snížená",J184,0)</f>
        <v>0</v>
      </c>
      <c r="BG184" s="121">
        <f>IF(N184="zákl. přenesená",J184,0)</f>
        <v>0</v>
      </c>
      <c r="BH184" s="121">
        <f>IF(N184="sníž. přenesená",J184,0)</f>
        <v>0</v>
      </c>
      <c r="BI184" s="121">
        <f>IF(N184="nulová",J184,0)</f>
        <v>0</v>
      </c>
      <c r="BJ184" s="8" t="s">
        <v>43</v>
      </c>
      <c r="BK184" s="121">
        <f>ROUND(I184*H184,2)</f>
        <v>0</v>
      </c>
      <c r="BL184" s="8" t="s">
        <v>74</v>
      </c>
      <c r="BM184" s="120" t="s">
        <v>406</v>
      </c>
    </row>
    <row r="185" spans="1:65" s="2" customFormat="1" ht="14.4" customHeight="1" x14ac:dyDescent="0.2">
      <c r="A185" s="17"/>
      <c r="B185" s="108"/>
      <c r="C185" s="109" t="s">
        <v>100</v>
      </c>
      <c r="D185" s="109" t="s">
        <v>73</v>
      </c>
      <c r="E185" s="110" t="s">
        <v>282</v>
      </c>
      <c r="F185" s="111" t="s">
        <v>286</v>
      </c>
      <c r="G185" s="112" t="s">
        <v>155</v>
      </c>
      <c r="H185" s="113">
        <v>1</v>
      </c>
      <c r="I185" s="114"/>
      <c r="J185" s="115">
        <f>ROUND(I185*H185,2)</f>
        <v>0</v>
      </c>
      <c r="K185" s="111" t="s">
        <v>0</v>
      </c>
      <c r="L185" s="18"/>
      <c r="M185" s="116" t="s">
        <v>0</v>
      </c>
      <c r="N185" s="117" t="s">
        <v>24</v>
      </c>
      <c r="O185" s="32"/>
      <c r="P185" s="118">
        <f>O185*H185</f>
        <v>0</v>
      </c>
      <c r="Q185" s="118">
        <v>0</v>
      </c>
      <c r="R185" s="118">
        <f>Q185*H185</f>
        <v>0</v>
      </c>
      <c r="S185" s="118">
        <v>0</v>
      </c>
      <c r="T185" s="119">
        <f>S185*H185</f>
        <v>0</v>
      </c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R185" s="120" t="s">
        <v>74</v>
      </c>
      <c r="AT185" s="120" t="s">
        <v>73</v>
      </c>
      <c r="AU185" s="120" t="s">
        <v>44</v>
      </c>
      <c r="AY185" s="8" t="s">
        <v>72</v>
      </c>
      <c r="BE185" s="121">
        <f>IF(N185="základní",J185,0)</f>
        <v>0</v>
      </c>
      <c r="BF185" s="121">
        <f>IF(N185="snížená",J185,0)</f>
        <v>0</v>
      </c>
      <c r="BG185" s="121">
        <f>IF(N185="zákl. přenesená",J185,0)</f>
        <v>0</v>
      </c>
      <c r="BH185" s="121">
        <f>IF(N185="sníž. přenesená",J185,0)</f>
        <v>0</v>
      </c>
      <c r="BI185" s="121">
        <f>IF(N185="nulová",J185,0)</f>
        <v>0</v>
      </c>
      <c r="BJ185" s="8" t="s">
        <v>43</v>
      </c>
      <c r="BK185" s="121">
        <f>ROUND(I185*H185,2)</f>
        <v>0</v>
      </c>
      <c r="BL185" s="8" t="s">
        <v>74</v>
      </c>
      <c r="BM185" s="120" t="s">
        <v>407</v>
      </c>
    </row>
    <row r="186" spans="1:65" s="2" customFormat="1" ht="14.4" customHeight="1" x14ac:dyDescent="0.2">
      <c r="A186" s="17"/>
      <c r="B186" s="108"/>
      <c r="C186" s="109" t="s">
        <v>101</v>
      </c>
      <c r="D186" s="109" t="s">
        <v>73</v>
      </c>
      <c r="E186" s="110" t="s">
        <v>285</v>
      </c>
      <c r="F186" s="111" t="s">
        <v>289</v>
      </c>
      <c r="G186" s="112" t="s">
        <v>155</v>
      </c>
      <c r="H186" s="113">
        <v>1</v>
      </c>
      <c r="I186" s="114"/>
      <c r="J186" s="115">
        <f>ROUND(I186*H186,2)</f>
        <v>0</v>
      </c>
      <c r="K186" s="111" t="s">
        <v>0</v>
      </c>
      <c r="L186" s="18"/>
      <c r="M186" s="122" t="s">
        <v>0</v>
      </c>
      <c r="N186" s="123" t="s">
        <v>24</v>
      </c>
      <c r="O186" s="124"/>
      <c r="P186" s="125">
        <f>O186*H186</f>
        <v>0</v>
      </c>
      <c r="Q186" s="125">
        <v>0</v>
      </c>
      <c r="R186" s="125">
        <f>Q186*H186</f>
        <v>0</v>
      </c>
      <c r="S186" s="125">
        <v>0</v>
      </c>
      <c r="T186" s="126">
        <f>S186*H186</f>
        <v>0</v>
      </c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R186" s="120" t="s">
        <v>74</v>
      </c>
      <c r="AT186" s="120" t="s">
        <v>73</v>
      </c>
      <c r="AU186" s="120" t="s">
        <v>44</v>
      </c>
      <c r="AY186" s="8" t="s">
        <v>72</v>
      </c>
      <c r="BE186" s="121">
        <f>IF(N186="základní",J186,0)</f>
        <v>0</v>
      </c>
      <c r="BF186" s="121">
        <f>IF(N186="snížená",J186,0)</f>
        <v>0</v>
      </c>
      <c r="BG186" s="121">
        <f>IF(N186="zákl. přenesená",J186,0)</f>
        <v>0</v>
      </c>
      <c r="BH186" s="121">
        <f>IF(N186="sníž. přenesená",J186,0)</f>
        <v>0</v>
      </c>
      <c r="BI186" s="121">
        <f>IF(N186="nulová",J186,0)</f>
        <v>0</v>
      </c>
      <c r="BJ186" s="8" t="s">
        <v>43</v>
      </c>
      <c r="BK186" s="121">
        <f>ROUND(I186*H186,2)</f>
        <v>0</v>
      </c>
      <c r="BL186" s="8" t="s">
        <v>74</v>
      </c>
      <c r="BM186" s="120" t="s">
        <v>408</v>
      </c>
    </row>
    <row r="187" spans="1:65" s="2" customFormat="1" ht="6.9" customHeight="1" x14ac:dyDescent="0.2">
      <c r="A187" s="17"/>
      <c r="B187" s="26"/>
      <c r="C187" s="27"/>
      <c r="D187" s="27"/>
      <c r="E187" s="27"/>
      <c r="F187" s="27"/>
      <c r="G187" s="27"/>
      <c r="H187" s="27"/>
      <c r="I187" s="68"/>
      <c r="J187" s="27"/>
      <c r="K187" s="27"/>
      <c r="L187" s="18"/>
      <c r="M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</row>
  </sheetData>
  <autoFilter ref="C136:K186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01.5 - Mobiliář</vt:lpstr>
      <vt:lpstr>02.1 - Mobiliář</vt:lpstr>
      <vt:lpstr>'01.5 - Mobiliář'!Názvy_tisku</vt:lpstr>
      <vt:lpstr>'02.1 - Mobiliář'!Názvy_tisku</vt:lpstr>
      <vt:lpstr>'01.5 - Mobiliář'!Oblast_tisku</vt:lpstr>
      <vt:lpstr>'02.1 - Mobiliář'!Oblast_tisku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DESKTOP-1R0RIJI\PC</dc:creator>
  <cp:lastModifiedBy>Liba</cp:lastModifiedBy>
  <dcterms:created xsi:type="dcterms:W3CDTF">2019-08-22T12:29:03Z</dcterms:created>
  <dcterms:modified xsi:type="dcterms:W3CDTF">2019-08-30T09:04:50Z</dcterms:modified>
</cp:coreProperties>
</file>